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stavební práce" sheetId="2" r:id="rId2"/>
    <sheet name="2 - zdravotní technika" sheetId="3" r:id="rId3"/>
    <sheet name="3 - elektroinstalace" sheetId="4" r:id="rId4"/>
    <sheet name="4 - ústřední vytápění" sheetId="5" r:id="rId5"/>
    <sheet name="5 - vzduchotechnika" sheetId="6" r:id="rId6"/>
    <sheet name="6 - vnitřní plynovod" sheetId="7" r:id="rId7"/>
    <sheet name="1 - stavební práce_01" sheetId="8" r:id="rId8"/>
    <sheet name="2 - zdravotní technika_01" sheetId="9" r:id="rId9"/>
    <sheet name="3 - elektroinstalace_01" sheetId="10" r:id="rId10"/>
    <sheet name="4 - ústřední vytápění_01" sheetId="11" r:id="rId11"/>
    <sheet name="1415-3 - Vedlejší rozpočt..." sheetId="12" r:id="rId12"/>
    <sheet name="Pokyny pro vyplnění" sheetId="13" r:id="rId13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'1 - stavební práce'!$C$98:$K$652</definedName>
    <definedName name="_xlnm.Print_Area" localSheetId="1">'1 - stavební práce'!$C$4:$J$41,'1 - stavební práce'!$C$47:$J$78,'1 - stavební práce'!$C$84:$K$652</definedName>
    <definedName name="_xlnm.Print_Titles" localSheetId="1">'1 - stavební práce'!$98:$98</definedName>
    <definedName name="_xlnm._FilterDatabase" localSheetId="2" hidden="1">'2 - zdravotní technika'!$C$89:$K$126</definedName>
    <definedName name="_xlnm.Print_Area" localSheetId="2">'2 - zdravotní technika'!$C$4:$J$41,'2 - zdravotní technika'!$C$47:$J$69,'2 - zdravotní technika'!$C$75:$K$126</definedName>
    <definedName name="_xlnm.Print_Titles" localSheetId="2">'2 - zdravotní technika'!$89:$89</definedName>
    <definedName name="_xlnm._FilterDatabase" localSheetId="3" hidden="1">'3 - elektroinstalace'!$C$93:$K$160</definedName>
    <definedName name="_xlnm.Print_Area" localSheetId="3">'3 - elektroinstalace'!$C$4:$J$41,'3 - elektroinstalace'!$C$47:$J$73,'3 - elektroinstalace'!$C$79:$K$160</definedName>
    <definedName name="_xlnm.Print_Titles" localSheetId="3">'3 - elektroinstalace'!$93:$93</definedName>
    <definedName name="_xlnm._FilterDatabase" localSheetId="4" hidden="1">'4 - ústřední vytápění'!$C$87:$K$99</definedName>
    <definedName name="_xlnm.Print_Area" localSheetId="4">'4 - ústřední vytápění'!$C$4:$J$41,'4 - ústřední vytápění'!$C$47:$J$67,'4 - ústřední vytápění'!$C$73:$K$99</definedName>
    <definedName name="_xlnm.Print_Titles" localSheetId="4">'4 - ústřední vytápění'!$87:$87</definedName>
    <definedName name="_xlnm._FilterDatabase" localSheetId="5" hidden="1">'5 - vzduchotechnika'!$C$86:$K$100</definedName>
    <definedName name="_xlnm.Print_Area" localSheetId="5">'5 - vzduchotechnika'!$C$4:$J$41,'5 - vzduchotechnika'!$C$47:$J$66,'5 - vzduchotechnika'!$C$72:$K$100</definedName>
    <definedName name="_xlnm.Print_Titles" localSheetId="5">'5 - vzduchotechnika'!$86:$86</definedName>
    <definedName name="_xlnm._FilterDatabase" localSheetId="6" hidden="1">'6 - vnitřní plynovod'!$C$88:$K$106</definedName>
    <definedName name="_xlnm.Print_Area" localSheetId="6">'6 - vnitřní plynovod'!$C$4:$J$41,'6 - vnitřní plynovod'!$C$47:$J$68,'6 - vnitřní plynovod'!$C$74:$K$106</definedName>
    <definedName name="_xlnm.Print_Titles" localSheetId="6">'6 - vnitřní plynovod'!$88:$88</definedName>
    <definedName name="_xlnm._FilterDatabase" localSheetId="7" hidden="1">'1 - stavební práce_01'!$C$97:$K$469</definedName>
    <definedName name="_xlnm.Print_Area" localSheetId="7">'1 - stavební práce_01'!$C$4:$J$41,'1 - stavební práce_01'!$C$47:$J$77,'1 - stavební práce_01'!$C$83:$K$469</definedName>
    <definedName name="_xlnm.Print_Titles" localSheetId="7">'1 - stavební práce_01'!$97:$97</definedName>
    <definedName name="_xlnm._FilterDatabase" localSheetId="8" hidden="1">'2 - zdravotní technika_01'!$C$89:$K$133</definedName>
    <definedName name="_xlnm.Print_Area" localSheetId="8">'2 - zdravotní technika_01'!$C$4:$J$41,'2 - zdravotní technika_01'!$C$47:$J$69,'2 - zdravotní technika_01'!$C$75:$K$133</definedName>
    <definedName name="_xlnm.Print_Titles" localSheetId="8">'2 - zdravotní technika_01'!$89:$89</definedName>
    <definedName name="_xlnm._FilterDatabase" localSheetId="9" hidden="1">'3 - elektroinstalace_01'!$C$93:$K$142</definedName>
    <definedName name="_xlnm.Print_Area" localSheetId="9">'3 - elektroinstalace_01'!$C$4:$J$41,'3 - elektroinstalace_01'!$C$47:$J$73,'3 - elektroinstalace_01'!$C$79:$K$142</definedName>
    <definedName name="_xlnm.Print_Titles" localSheetId="9">'3 - elektroinstalace_01'!$93:$93</definedName>
    <definedName name="_xlnm._FilterDatabase" localSheetId="10" hidden="1">'4 - ústřední vytápění_01'!$C$89:$K$107</definedName>
    <definedName name="_xlnm.Print_Area" localSheetId="10">'4 - ústřední vytápění_01'!$C$4:$J$41,'4 - ústřední vytápění_01'!$C$47:$J$69,'4 - ústřední vytápění_01'!$C$75:$K$107</definedName>
    <definedName name="_xlnm.Print_Titles" localSheetId="10">'4 - ústřední vytápění_01'!$89:$89</definedName>
    <definedName name="_xlnm._FilterDatabase" localSheetId="11" hidden="1">'1415-3 - Vedlejší rozpočt...'!$C$81:$K$90</definedName>
    <definedName name="_xlnm.Print_Area" localSheetId="11">'1415-3 - Vedlejší rozpočt...'!$C$4:$J$39,'1415-3 - Vedlejší rozpočt...'!$C$45:$J$63,'1415-3 - Vedlejší rozpočt...'!$C$69:$K$90</definedName>
    <definedName name="_xlnm.Print_Titles" localSheetId="11">'1415-3 - Vedlejší rozpočt...'!$81:$81</definedName>
    <definedName name="_xlnm.Print_Area" localSheetId="1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12" r="J37"/>
  <c r="J36"/>
  <c i="1" r="AY67"/>
  <c i="12" r="J35"/>
  <c i="1" r="AX67"/>
  <c i="12" r="BI90"/>
  <c r="BH90"/>
  <c r="BG90"/>
  <c r="BF90"/>
  <c r="T90"/>
  <c r="T89"/>
  <c r="R90"/>
  <c r="R89"/>
  <c r="P90"/>
  <c r="P89"/>
  <c r="BK90"/>
  <c r="BK89"/>
  <c r="J89"/>
  <c r="J90"/>
  <c r="BE90"/>
  <c r="J62"/>
  <c r="BI85"/>
  <c r="F37"/>
  <c i="1" r="BD67"/>
  <c i="12" r="BH85"/>
  <c r="F36"/>
  <c i="1" r="BC67"/>
  <c i="12" r="BG85"/>
  <c r="F35"/>
  <c i="1" r="BB67"/>
  <c i="12" r="BF85"/>
  <c r="J34"/>
  <c i="1" r="AW67"/>
  <c i="12" r="F34"/>
  <c i="1" r="BA67"/>
  <c i="12" r="T85"/>
  <c r="T84"/>
  <c r="T83"/>
  <c r="T82"/>
  <c r="R85"/>
  <c r="R84"/>
  <c r="R83"/>
  <c r="R82"/>
  <c r="P85"/>
  <c r="P84"/>
  <c r="P83"/>
  <c r="P82"/>
  <c i="1" r="AU67"/>
  <c i="12" r="BK85"/>
  <c r="BK84"/>
  <c r="J84"/>
  <c r="BK83"/>
  <c r="J83"/>
  <c r="BK82"/>
  <c r="J82"/>
  <c r="J59"/>
  <c r="J30"/>
  <c i="1" r="AG67"/>
  <c i="12" r="J85"/>
  <c r="BE85"/>
  <c r="J33"/>
  <c i="1" r="AV67"/>
  <c i="12" r="F33"/>
  <c i="1" r="AZ67"/>
  <c i="12" r="J61"/>
  <c r="J60"/>
  <c r="J79"/>
  <c r="J78"/>
  <c r="F78"/>
  <c r="F76"/>
  <c r="E74"/>
  <c r="J55"/>
  <c r="J54"/>
  <c r="F54"/>
  <c r="F52"/>
  <c r="E50"/>
  <c r="J39"/>
  <c r="J18"/>
  <c r="E18"/>
  <c r="F79"/>
  <c r="F55"/>
  <c r="J17"/>
  <c r="J12"/>
  <c r="J76"/>
  <c r="J52"/>
  <c r="E7"/>
  <c r="E72"/>
  <c r="E48"/>
  <c i="11" r="J39"/>
  <c r="J38"/>
  <c i="1" r="AY66"/>
  <c i="11" r="J37"/>
  <c i="1" r="AX66"/>
  <c i="11" r="BI107"/>
  <c r="BH107"/>
  <c r="BG107"/>
  <c r="BF107"/>
  <c r="T107"/>
  <c r="T106"/>
  <c r="R107"/>
  <c r="R106"/>
  <c r="P107"/>
  <c r="P106"/>
  <c r="BK107"/>
  <c r="BK106"/>
  <c r="J106"/>
  <c r="J107"/>
  <c r="BE107"/>
  <c r="J68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T100"/>
  <c r="R101"/>
  <c r="R100"/>
  <c r="P101"/>
  <c r="P100"/>
  <c r="BK101"/>
  <c r="BK100"/>
  <c r="J100"/>
  <c r="J101"/>
  <c r="BE101"/>
  <c r="J67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T96"/>
  <c r="R97"/>
  <c r="R96"/>
  <c r="P97"/>
  <c r="P96"/>
  <c r="BK97"/>
  <c r="BK96"/>
  <c r="J96"/>
  <c r="J97"/>
  <c r="BE97"/>
  <c r="J6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F39"/>
  <c i="1" r="BD66"/>
  <c i="11" r="BH93"/>
  <c r="F38"/>
  <c i="1" r="BC66"/>
  <c i="11" r="BG93"/>
  <c r="F37"/>
  <c i="1" r="BB66"/>
  <c i="11" r="BF93"/>
  <c r="J36"/>
  <c i="1" r="AW66"/>
  <c i="11" r="F36"/>
  <c i="1" r="BA66"/>
  <c i="11" r="T93"/>
  <c r="T92"/>
  <c r="T91"/>
  <c r="T90"/>
  <c r="R93"/>
  <c r="R92"/>
  <c r="R91"/>
  <c r="R90"/>
  <c r="P93"/>
  <c r="P92"/>
  <c r="P91"/>
  <c r="P90"/>
  <c i="1" r="AU66"/>
  <c i="11" r="BK93"/>
  <c r="BK92"/>
  <c r="J92"/>
  <c r="BK91"/>
  <c r="J91"/>
  <c r="BK90"/>
  <c r="J90"/>
  <c r="J63"/>
  <c r="J32"/>
  <c i="1" r="AG66"/>
  <c i="11" r="J93"/>
  <c r="BE93"/>
  <c r="J35"/>
  <c i="1" r="AV66"/>
  <c i="11" r="F35"/>
  <c i="1" r="AZ66"/>
  <c i="11" r="J65"/>
  <c r="J64"/>
  <c r="J87"/>
  <c r="J86"/>
  <c r="F86"/>
  <c r="F84"/>
  <c r="E82"/>
  <c r="J59"/>
  <c r="J58"/>
  <c r="F58"/>
  <c r="F56"/>
  <c r="E54"/>
  <c r="J41"/>
  <c r="J20"/>
  <c r="E20"/>
  <c r="F87"/>
  <c r="F59"/>
  <c r="J19"/>
  <c r="J14"/>
  <c r="J84"/>
  <c r="J56"/>
  <c r="E7"/>
  <c r="E78"/>
  <c r="E50"/>
  <c i="10" r="J39"/>
  <c r="J38"/>
  <c i="1" r="AY65"/>
  <c i="10" r="J37"/>
  <c i="1" r="AX65"/>
  <c i="10"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R138"/>
  <c r="R137"/>
  <c r="P138"/>
  <c r="P137"/>
  <c r="BK138"/>
  <c r="BK137"/>
  <c r="J137"/>
  <c r="J138"/>
  <c r="BE138"/>
  <c r="J72"/>
  <c r="BI136"/>
  <c r="BH136"/>
  <c r="BG136"/>
  <c r="BF136"/>
  <c r="T136"/>
  <c r="R136"/>
  <c r="P136"/>
  <c r="BK136"/>
  <c r="J136"/>
  <c r="BE136"/>
  <c r="BI135"/>
  <c r="BH135"/>
  <c r="BG135"/>
  <c r="BF135"/>
  <c r="T135"/>
  <c r="T134"/>
  <c r="R135"/>
  <c r="R134"/>
  <c r="P135"/>
  <c r="P134"/>
  <c r="BK135"/>
  <c r="BK134"/>
  <c r="J134"/>
  <c r="J135"/>
  <c r="BE135"/>
  <c r="J71"/>
  <c r="BI133"/>
  <c r="BH133"/>
  <c r="BG133"/>
  <c r="BF133"/>
  <c r="T133"/>
  <c r="T132"/>
  <c r="R133"/>
  <c r="R132"/>
  <c r="P133"/>
  <c r="P132"/>
  <c r="BK133"/>
  <c r="BK132"/>
  <c r="J132"/>
  <c r="J133"/>
  <c r="BE133"/>
  <c r="J70"/>
  <c r="BI131"/>
  <c r="BH131"/>
  <c r="BG131"/>
  <c r="BF131"/>
  <c r="T131"/>
  <c r="T130"/>
  <c r="R131"/>
  <c r="R130"/>
  <c r="P131"/>
  <c r="P130"/>
  <c r="BK131"/>
  <c r="BK130"/>
  <c r="J130"/>
  <c r="J131"/>
  <c r="BE131"/>
  <c r="J69"/>
  <c r="BI129"/>
  <c r="BH129"/>
  <c r="BG129"/>
  <c r="BF129"/>
  <c r="T129"/>
  <c r="T128"/>
  <c r="T127"/>
  <c r="R129"/>
  <c r="R128"/>
  <c r="R127"/>
  <c r="P129"/>
  <c r="P128"/>
  <c r="P127"/>
  <c r="BK129"/>
  <c r="BK128"/>
  <c r="J128"/>
  <c r="BK127"/>
  <c r="J127"/>
  <c r="J129"/>
  <c r="BE129"/>
  <c r="J68"/>
  <c r="J67"/>
  <c r="BI126"/>
  <c r="BH126"/>
  <c r="BG126"/>
  <c r="BF126"/>
  <c r="T126"/>
  <c r="T125"/>
  <c r="R126"/>
  <c r="R125"/>
  <c r="P126"/>
  <c r="P125"/>
  <c r="BK126"/>
  <c r="BK125"/>
  <c r="J125"/>
  <c r="J126"/>
  <c r="BE126"/>
  <c r="J66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F39"/>
  <c i="1" r="BD65"/>
  <c i="10" r="BH97"/>
  <c r="F38"/>
  <c i="1" r="BC65"/>
  <c i="10" r="BG97"/>
  <c r="F37"/>
  <c i="1" r="BB65"/>
  <c i="10" r="BF97"/>
  <c r="J36"/>
  <c i="1" r="AW65"/>
  <c i="10" r="F36"/>
  <c i="1" r="BA65"/>
  <c i="10" r="T97"/>
  <c r="T96"/>
  <c r="T95"/>
  <c r="T94"/>
  <c r="R97"/>
  <c r="R96"/>
  <c r="R95"/>
  <c r="R94"/>
  <c r="P97"/>
  <c r="P96"/>
  <c r="P95"/>
  <c r="P94"/>
  <c i="1" r="AU65"/>
  <c i="10" r="BK97"/>
  <c r="BK96"/>
  <c r="J96"/>
  <c r="BK95"/>
  <c r="J95"/>
  <c r="BK94"/>
  <c r="J94"/>
  <c r="J63"/>
  <c r="J32"/>
  <c i="1" r="AG65"/>
  <c i="10" r="J97"/>
  <c r="BE97"/>
  <c r="J35"/>
  <c i="1" r="AV65"/>
  <c i="10" r="F35"/>
  <c i="1" r="AZ65"/>
  <c i="10" r="J65"/>
  <c r="J64"/>
  <c r="J91"/>
  <c r="J90"/>
  <c r="F90"/>
  <c r="F88"/>
  <c r="E86"/>
  <c r="J59"/>
  <c r="J58"/>
  <c r="F58"/>
  <c r="F56"/>
  <c r="E54"/>
  <c r="J41"/>
  <c r="J20"/>
  <c r="E20"/>
  <c r="F91"/>
  <c r="F59"/>
  <c r="J19"/>
  <c r="J14"/>
  <c r="J88"/>
  <c r="J56"/>
  <c r="E7"/>
  <c r="E82"/>
  <c r="E50"/>
  <c i="9" r="J39"/>
  <c r="J38"/>
  <c i="1" r="AY64"/>
  <c i="9" r="J37"/>
  <c i="1" r="AX64"/>
  <c i="9" r="BI133"/>
  <c r="BH133"/>
  <c r="BG133"/>
  <c r="BF133"/>
  <c r="T133"/>
  <c r="T132"/>
  <c r="R133"/>
  <c r="R132"/>
  <c r="P133"/>
  <c r="P132"/>
  <c r="BK133"/>
  <c r="BK132"/>
  <c r="J132"/>
  <c r="J133"/>
  <c r="BE133"/>
  <c r="J68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T123"/>
  <c r="R124"/>
  <c r="R123"/>
  <c r="P124"/>
  <c r="P123"/>
  <c r="BK124"/>
  <c r="BK123"/>
  <c r="J123"/>
  <c r="J124"/>
  <c r="BE124"/>
  <c r="J67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T105"/>
  <c r="R106"/>
  <c r="R105"/>
  <c r="P106"/>
  <c r="P105"/>
  <c r="BK106"/>
  <c r="BK105"/>
  <c r="J105"/>
  <c r="J106"/>
  <c r="BE106"/>
  <c r="J66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F39"/>
  <c i="1" r="BD64"/>
  <c i="9" r="BH93"/>
  <c r="F38"/>
  <c i="1" r="BC64"/>
  <c i="9" r="BG93"/>
  <c r="F37"/>
  <c i="1" r="BB64"/>
  <c i="9" r="BF93"/>
  <c r="J36"/>
  <c i="1" r="AW64"/>
  <c i="9" r="F36"/>
  <c i="1" r="BA64"/>
  <c i="9" r="T93"/>
  <c r="T92"/>
  <c r="T91"/>
  <c r="T90"/>
  <c r="R93"/>
  <c r="R92"/>
  <c r="R91"/>
  <c r="R90"/>
  <c r="P93"/>
  <c r="P92"/>
  <c r="P91"/>
  <c r="P90"/>
  <c i="1" r="AU64"/>
  <c i="9" r="BK93"/>
  <c r="BK92"/>
  <c r="J92"/>
  <c r="BK91"/>
  <c r="J91"/>
  <c r="BK90"/>
  <c r="J90"/>
  <c r="J63"/>
  <c r="J32"/>
  <c i="1" r="AG64"/>
  <c i="9" r="J93"/>
  <c r="BE93"/>
  <c r="J35"/>
  <c i="1" r="AV64"/>
  <c i="9" r="F35"/>
  <c i="1" r="AZ64"/>
  <c i="9" r="J65"/>
  <c r="J64"/>
  <c r="J87"/>
  <c r="J86"/>
  <c r="F86"/>
  <c r="F84"/>
  <c r="E82"/>
  <c r="J59"/>
  <c r="J58"/>
  <c r="F58"/>
  <c r="F56"/>
  <c r="E54"/>
  <c r="J41"/>
  <c r="J20"/>
  <c r="E20"/>
  <c r="F87"/>
  <c r="F59"/>
  <c r="J19"/>
  <c r="J14"/>
  <c r="J84"/>
  <c r="J56"/>
  <c r="E7"/>
  <c r="E78"/>
  <c r="E50"/>
  <c i="8" r="J39"/>
  <c r="J38"/>
  <c i="1" r="AY63"/>
  <c i="8" r="J37"/>
  <c i="1" r="AX63"/>
  <c i="8" r="BI460"/>
  <c r="BH460"/>
  <c r="BG460"/>
  <c r="BF460"/>
  <c r="T460"/>
  <c r="R460"/>
  <c r="P460"/>
  <c r="BK460"/>
  <c r="J460"/>
  <c r="BE460"/>
  <c r="BI452"/>
  <c r="BH452"/>
  <c r="BG452"/>
  <c r="BF452"/>
  <c r="T452"/>
  <c r="R452"/>
  <c r="P452"/>
  <c r="BK452"/>
  <c r="J452"/>
  <c r="BE452"/>
  <c r="BI447"/>
  <c r="BH447"/>
  <c r="BG447"/>
  <c r="BF447"/>
  <c r="T447"/>
  <c r="R447"/>
  <c r="P447"/>
  <c r="BK447"/>
  <c r="J447"/>
  <c r="BE447"/>
  <c r="BI437"/>
  <c r="BH437"/>
  <c r="BG437"/>
  <c r="BF437"/>
  <c r="T437"/>
  <c r="R437"/>
  <c r="P437"/>
  <c r="BK437"/>
  <c r="J437"/>
  <c r="BE437"/>
  <c r="BI435"/>
  <c r="BH435"/>
  <c r="BG435"/>
  <c r="BF435"/>
  <c r="T435"/>
  <c r="R435"/>
  <c r="P435"/>
  <c r="BK435"/>
  <c r="J435"/>
  <c r="BE435"/>
  <c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12"/>
  <c r="BH412"/>
  <c r="BG412"/>
  <c r="BF412"/>
  <c r="T412"/>
  <c r="R412"/>
  <c r="P412"/>
  <c r="BK412"/>
  <c r="J412"/>
  <c r="BE412"/>
  <c r="BI410"/>
  <c r="BH410"/>
  <c r="BG410"/>
  <c r="BF410"/>
  <c r="T410"/>
  <c r="R410"/>
  <c r="P410"/>
  <c r="BK410"/>
  <c r="J410"/>
  <c r="BE410"/>
  <c r="BI405"/>
  <c r="BH405"/>
  <c r="BG405"/>
  <c r="BF405"/>
  <c r="T405"/>
  <c r="R405"/>
  <c r="P405"/>
  <c r="BK405"/>
  <c r="J405"/>
  <c r="BE405"/>
  <c r="BI395"/>
  <c r="BH395"/>
  <c r="BG395"/>
  <c r="BF395"/>
  <c r="T395"/>
  <c r="R395"/>
  <c r="P395"/>
  <c r="BK395"/>
  <c r="J395"/>
  <c r="BE395"/>
  <c r="BI385"/>
  <c r="BH385"/>
  <c r="BG385"/>
  <c r="BF385"/>
  <c r="T385"/>
  <c r="R385"/>
  <c r="P385"/>
  <c r="BK385"/>
  <c r="J385"/>
  <c r="BE385"/>
  <c r="BI375"/>
  <c r="BH375"/>
  <c r="BG375"/>
  <c r="BF375"/>
  <c r="T375"/>
  <c r="T374"/>
  <c r="R375"/>
  <c r="R374"/>
  <c r="P375"/>
  <c r="P374"/>
  <c r="BK375"/>
  <c r="BK374"/>
  <c r="J374"/>
  <c r="J375"/>
  <c r="BE375"/>
  <c r="J76"/>
  <c r="BI370"/>
  <c r="BH370"/>
  <c r="BG370"/>
  <c r="BF370"/>
  <c r="T370"/>
  <c r="R370"/>
  <c r="P370"/>
  <c r="BK370"/>
  <c r="J370"/>
  <c r="BE370"/>
  <c r="BI366"/>
  <c r="BH366"/>
  <c r="BG366"/>
  <c r="BF366"/>
  <c r="T366"/>
  <c r="R366"/>
  <c r="P366"/>
  <c r="BK366"/>
  <c r="J366"/>
  <c r="BE366"/>
  <c r="BI362"/>
  <c r="BH362"/>
  <c r="BG362"/>
  <c r="BF362"/>
  <c r="T362"/>
  <c r="R362"/>
  <c r="P362"/>
  <c r="BK362"/>
  <c r="J362"/>
  <c r="BE362"/>
  <c r="BI358"/>
  <c r="BH358"/>
  <c r="BG358"/>
  <c r="BF358"/>
  <c r="T358"/>
  <c r="R358"/>
  <c r="P358"/>
  <c r="BK358"/>
  <c r="J358"/>
  <c r="BE358"/>
  <c r="BI354"/>
  <c r="BH354"/>
  <c r="BG354"/>
  <c r="BF354"/>
  <c r="T354"/>
  <c r="T353"/>
  <c r="R354"/>
  <c r="R353"/>
  <c r="P354"/>
  <c r="P353"/>
  <c r="BK354"/>
  <c r="BK353"/>
  <c r="J353"/>
  <c r="J354"/>
  <c r="BE354"/>
  <c r="J75"/>
  <c r="BI352"/>
  <c r="BH352"/>
  <c r="BG352"/>
  <c r="BF352"/>
  <c r="T352"/>
  <c r="R352"/>
  <c r="P352"/>
  <c r="BK352"/>
  <c r="J352"/>
  <c r="BE352"/>
  <c r="BI351"/>
  <c r="BH351"/>
  <c r="BG351"/>
  <c r="BF351"/>
  <c r="T351"/>
  <c r="R351"/>
  <c r="P351"/>
  <c r="BK351"/>
  <c r="J351"/>
  <c r="BE351"/>
  <c r="BI350"/>
  <c r="BH350"/>
  <c r="BG350"/>
  <c r="BF350"/>
  <c r="T350"/>
  <c r="R350"/>
  <c r="P350"/>
  <c r="BK350"/>
  <c r="J350"/>
  <c r="BE350"/>
  <c r="BI345"/>
  <c r="BH345"/>
  <c r="BG345"/>
  <c r="BF345"/>
  <c r="T345"/>
  <c r="R345"/>
  <c r="P345"/>
  <c r="BK345"/>
  <c r="J345"/>
  <c r="BE345"/>
  <c r="BI340"/>
  <c r="BH340"/>
  <c r="BG340"/>
  <c r="BF340"/>
  <c r="T340"/>
  <c r="R340"/>
  <c r="P340"/>
  <c r="BK340"/>
  <c r="J340"/>
  <c r="BE340"/>
  <c r="BI335"/>
  <c r="BH335"/>
  <c r="BG335"/>
  <c r="BF335"/>
  <c r="T335"/>
  <c r="R335"/>
  <c r="P335"/>
  <c r="BK335"/>
  <c r="J335"/>
  <c r="BE335"/>
  <c r="BI329"/>
  <c r="BH329"/>
  <c r="BG329"/>
  <c r="BF329"/>
  <c r="T329"/>
  <c r="R329"/>
  <c r="P329"/>
  <c r="BK329"/>
  <c r="J329"/>
  <c r="BE329"/>
  <c r="BI322"/>
  <c r="BH322"/>
  <c r="BG322"/>
  <c r="BF322"/>
  <c r="T322"/>
  <c r="R322"/>
  <c r="P322"/>
  <c r="BK322"/>
  <c r="J322"/>
  <c r="BE322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04"/>
  <c r="BH304"/>
  <c r="BG304"/>
  <c r="BF304"/>
  <c r="T304"/>
  <c r="R304"/>
  <c r="P304"/>
  <c r="BK304"/>
  <c r="J304"/>
  <c r="BE304"/>
  <c r="BI297"/>
  <c r="BH297"/>
  <c r="BG297"/>
  <c r="BF297"/>
  <c r="T297"/>
  <c r="T296"/>
  <c r="R297"/>
  <c r="R296"/>
  <c r="P297"/>
  <c r="P296"/>
  <c r="BK297"/>
  <c r="BK296"/>
  <c r="J296"/>
  <c r="J297"/>
  <c r="BE297"/>
  <c r="J74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87"/>
  <c r="BH287"/>
  <c r="BG287"/>
  <c r="BF287"/>
  <c r="T287"/>
  <c r="R287"/>
  <c r="P287"/>
  <c r="BK287"/>
  <c r="J287"/>
  <c r="BE287"/>
  <c r="BI282"/>
  <c r="BH282"/>
  <c r="BG282"/>
  <c r="BF282"/>
  <c r="T282"/>
  <c r="R282"/>
  <c r="P282"/>
  <c r="BK282"/>
  <c r="J282"/>
  <c r="BE282"/>
  <c r="BI276"/>
  <c r="BH276"/>
  <c r="BG276"/>
  <c r="BF276"/>
  <c r="T276"/>
  <c r="R276"/>
  <c r="P276"/>
  <c r="BK276"/>
  <c r="J276"/>
  <c r="BE276"/>
  <c r="BI271"/>
  <c r="BH271"/>
  <c r="BG271"/>
  <c r="BF271"/>
  <c r="T271"/>
  <c r="R271"/>
  <c r="P271"/>
  <c r="BK271"/>
  <c r="J271"/>
  <c r="BE271"/>
  <c r="BI266"/>
  <c r="BH266"/>
  <c r="BG266"/>
  <c r="BF266"/>
  <c r="T266"/>
  <c r="R266"/>
  <c r="P266"/>
  <c r="BK266"/>
  <c r="J266"/>
  <c r="BE266"/>
  <c r="BI261"/>
  <c r="BH261"/>
  <c r="BG261"/>
  <c r="BF261"/>
  <c r="T261"/>
  <c r="R261"/>
  <c r="P261"/>
  <c r="BK261"/>
  <c r="J261"/>
  <c r="BE261"/>
  <c r="BI256"/>
  <c r="BH256"/>
  <c r="BG256"/>
  <c r="BF256"/>
  <c r="T256"/>
  <c r="T255"/>
  <c r="R256"/>
  <c r="R255"/>
  <c r="P256"/>
  <c r="P255"/>
  <c r="BK256"/>
  <c r="BK255"/>
  <c r="J255"/>
  <c r="J256"/>
  <c r="BE256"/>
  <c r="J73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39"/>
  <c r="BH239"/>
  <c r="BG239"/>
  <c r="BF239"/>
  <c r="T239"/>
  <c r="T238"/>
  <c r="R239"/>
  <c r="R238"/>
  <c r="P239"/>
  <c r="P238"/>
  <c r="BK239"/>
  <c r="BK238"/>
  <c r="J238"/>
  <c r="J239"/>
  <c r="BE239"/>
  <c r="J72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T222"/>
  <c r="T221"/>
  <c r="R223"/>
  <c r="R222"/>
  <c r="R221"/>
  <c r="P223"/>
  <c r="P222"/>
  <c r="P221"/>
  <c r="BK223"/>
  <c r="BK222"/>
  <c r="J222"/>
  <c r="BK221"/>
  <c r="J221"/>
  <c r="J223"/>
  <c r="BE223"/>
  <c r="J71"/>
  <c r="J70"/>
  <c r="BI220"/>
  <c r="BH220"/>
  <c r="BG220"/>
  <c r="BF220"/>
  <c r="T220"/>
  <c r="R220"/>
  <c r="P220"/>
  <c r="BK220"/>
  <c r="J220"/>
  <c r="BE220"/>
  <c r="BI219"/>
  <c r="BH219"/>
  <c r="BG219"/>
  <c r="BF219"/>
  <c r="T219"/>
  <c r="T218"/>
  <c r="R219"/>
  <c r="R218"/>
  <c r="P219"/>
  <c r="P218"/>
  <c r="BK219"/>
  <c r="BK218"/>
  <c r="J218"/>
  <c r="J219"/>
  <c r="BE219"/>
  <c r="J69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T204"/>
  <c r="R205"/>
  <c r="R204"/>
  <c r="P205"/>
  <c r="P204"/>
  <c r="BK205"/>
  <c r="BK204"/>
  <c r="J204"/>
  <c r="J205"/>
  <c r="BE205"/>
  <c r="J68"/>
  <c r="BI197"/>
  <c r="BH197"/>
  <c r="BG197"/>
  <c r="BF197"/>
  <c r="T197"/>
  <c r="R197"/>
  <c r="P197"/>
  <c r="BK197"/>
  <c r="J197"/>
  <c r="BE197"/>
  <c r="BI190"/>
  <c r="BH190"/>
  <c r="BG190"/>
  <c r="BF190"/>
  <c r="T190"/>
  <c r="R190"/>
  <c r="P190"/>
  <c r="BK190"/>
  <c r="J190"/>
  <c r="BE190"/>
  <c r="BI185"/>
  <c r="BH185"/>
  <c r="BG185"/>
  <c r="BF185"/>
  <c r="T185"/>
  <c r="R185"/>
  <c r="P185"/>
  <c r="BK185"/>
  <c r="J185"/>
  <c r="BE185"/>
  <c r="BI180"/>
  <c r="BH180"/>
  <c r="BG180"/>
  <c r="BF180"/>
  <c r="T180"/>
  <c r="R180"/>
  <c r="P180"/>
  <c r="BK180"/>
  <c r="J180"/>
  <c r="BE180"/>
  <c r="BI175"/>
  <c r="BH175"/>
  <c r="BG175"/>
  <c r="BF175"/>
  <c r="T175"/>
  <c r="R175"/>
  <c r="P175"/>
  <c r="BK175"/>
  <c r="J175"/>
  <c r="BE175"/>
  <c r="BI170"/>
  <c r="BH170"/>
  <c r="BG170"/>
  <c r="BF170"/>
  <c r="T170"/>
  <c r="R170"/>
  <c r="P170"/>
  <c r="BK170"/>
  <c r="J170"/>
  <c r="BE170"/>
  <c r="BI165"/>
  <c r="BH165"/>
  <c r="BG165"/>
  <c r="BF165"/>
  <c r="T165"/>
  <c r="R165"/>
  <c r="P165"/>
  <c r="BK165"/>
  <c r="J165"/>
  <c r="BE165"/>
  <c r="BI159"/>
  <c r="BH159"/>
  <c r="BG159"/>
  <c r="BF159"/>
  <c r="T159"/>
  <c r="R159"/>
  <c r="P159"/>
  <c r="BK159"/>
  <c r="J159"/>
  <c r="BE159"/>
  <c r="BI150"/>
  <c r="BH150"/>
  <c r="BG150"/>
  <c r="BF150"/>
  <c r="T150"/>
  <c r="T149"/>
  <c r="R150"/>
  <c r="R149"/>
  <c r="P150"/>
  <c r="P149"/>
  <c r="BK150"/>
  <c r="BK149"/>
  <c r="J149"/>
  <c r="J150"/>
  <c r="BE150"/>
  <c r="J67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34"/>
  <c r="BH134"/>
  <c r="BG134"/>
  <c r="BF134"/>
  <c r="T134"/>
  <c r="R134"/>
  <c r="P134"/>
  <c r="BK134"/>
  <c r="J134"/>
  <c r="BE134"/>
  <c r="BI127"/>
  <c r="BH127"/>
  <c r="BG127"/>
  <c r="BF127"/>
  <c r="T127"/>
  <c r="R127"/>
  <c r="P127"/>
  <c r="BK127"/>
  <c r="J127"/>
  <c r="BE127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6"/>
  <c r="BH106"/>
  <c r="BG106"/>
  <c r="BF106"/>
  <c r="T106"/>
  <c r="T105"/>
  <c r="R106"/>
  <c r="R105"/>
  <c r="P106"/>
  <c r="P105"/>
  <c r="BK106"/>
  <c r="BK105"/>
  <c r="J105"/>
  <c r="J106"/>
  <c r="BE106"/>
  <c r="J66"/>
  <c r="BI101"/>
  <c r="F39"/>
  <c i="1" r="BD63"/>
  <c i="8" r="BH101"/>
  <c r="F38"/>
  <c i="1" r="BC63"/>
  <c i="8" r="BG101"/>
  <c r="F37"/>
  <c i="1" r="BB63"/>
  <c i="8" r="BF101"/>
  <c r="J36"/>
  <c i="1" r="AW63"/>
  <c i="8" r="F36"/>
  <c i="1" r="BA63"/>
  <c i="8" r="T101"/>
  <c r="T100"/>
  <c r="T99"/>
  <c r="T98"/>
  <c r="R101"/>
  <c r="R100"/>
  <c r="R99"/>
  <c r="R98"/>
  <c r="P101"/>
  <c r="P100"/>
  <c r="P99"/>
  <c r="P98"/>
  <c i="1" r="AU63"/>
  <c i="8" r="BK101"/>
  <c r="BK100"/>
  <c r="J100"/>
  <c r="BK99"/>
  <c r="J99"/>
  <c r="BK98"/>
  <c r="J98"/>
  <c r="J63"/>
  <c r="J32"/>
  <c i="1" r="AG63"/>
  <c i="8" r="J101"/>
  <c r="BE101"/>
  <c r="J35"/>
  <c i="1" r="AV63"/>
  <c i="8" r="F35"/>
  <c i="1" r="AZ63"/>
  <c i="8" r="J65"/>
  <c r="J64"/>
  <c r="J95"/>
  <c r="J94"/>
  <c r="F94"/>
  <c r="F92"/>
  <c r="E90"/>
  <c r="J59"/>
  <c r="J58"/>
  <c r="F58"/>
  <c r="F56"/>
  <c r="E54"/>
  <c r="J41"/>
  <c r="J20"/>
  <c r="E20"/>
  <c r="F95"/>
  <c r="F59"/>
  <c r="J19"/>
  <c r="J14"/>
  <c r="J92"/>
  <c r="J56"/>
  <c r="E7"/>
  <c r="E86"/>
  <c r="E50"/>
  <c i="7" r="J39"/>
  <c r="J38"/>
  <c i="1" r="AY61"/>
  <c i="7" r="J37"/>
  <c i="1" r="AX61"/>
  <c i="7" r="BI106"/>
  <c r="BH106"/>
  <c r="BG106"/>
  <c r="BF106"/>
  <c r="T106"/>
  <c r="T105"/>
  <c r="R106"/>
  <c r="R105"/>
  <c r="P106"/>
  <c r="P105"/>
  <c r="BK106"/>
  <c r="BK105"/>
  <c r="J105"/>
  <c r="J106"/>
  <c r="BE106"/>
  <c r="J67"/>
  <c r="BI104"/>
  <c r="BH104"/>
  <c r="BG104"/>
  <c r="BF104"/>
  <c r="T104"/>
  <c r="R104"/>
  <c r="P104"/>
  <c r="BK104"/>
  <c r="J104"/>
  <c r="BE104"/>
  <c r="BI103"/>
  <c r="BH103"/>
  <c r="BG103"/>
  <c r="BF103"/>
  <c r="T103"/>
  <c r="T102"/>
  <c r="R103"/>
  <c r="R102"/>
  <c r="P103"/>
  <c r="P102"/>
  <c r="BK103"/>
  <c r="BK102"/>
  <c r="J102"/>
  <c r="J103"/>
  <c r="BE103"/>
  <c r="J66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F39"/>
  <c i="1" r="BD61"/>
  <c i="7" r="BH92"/>
  <c r="F38"/>
  <c i="1" r="BC61"/>
  <c i="7" r="BG92"/>
  <c r="F37"/>
  <c i="1" r="BB61"/>
  <c i="7" r="BF92"/>
  <c r="J36"/>
  <c i="1" r="AW61"/>
  <c i="7" r="F36"/>
  <c i="1" r="BA61"/>
  <c i="7" r="T92"/>
  <c r="T91"/>
  <c r="T90"/>
  <c r="T89"/>
  <c r="R92"/>
  <c r="R91"/>
  <c r="R90"/>
  <c r="R89"/>
  <c r="P92"/>
  <c r="P91"/>
  <c r="P90"/>
  <c r="P89"/>
  <c i="1" r="AU61"/>
  <c i="7" r="BK92"/>
  <c r="BK91"/>
  <c r="J91"/>
  <c r="BK90"/>
  <c r="J90"/>
  <c r="BK89"/>
  <c r="J89"/>
  <c r="J63"/>
  <c r="J32"/>
  <c i="1" r="AG61"/>
  <c i="7" r="J92"/>
  <c r="BE92"/>
  <c r="J35"/>
  <c i="1" r="AV61"/>
  <c i="7" r="F35"/>
  <c i="1" r="AZ61"/>
  <c i="7" r="J65"/>
  <c r="J64"/>
  <c r="J86"/>
  <c r="J85"/>
  <c r="F85"/>
  <c r="F83"/>
  <c r="E81"/>
  <c r="J59"/>
  <c r="J58"/>
  <c r="F58"/>
  <c r="F56"/>
  <c r="E54"/>
  <c r="J41"/>
  <c r="J20"/>
  <c r="E20"/>
  <c r="F86"/>
  <c r="F59"/>
  <c r="J19"/>
  <c r="J14"/>
  <c r="J83"/>
  <c r="J56"/>
  <c r="E7"/>
  <c r="E77"/>
  <c r="E50"/>
  <c i="6" r="J39"/>
  <c r="J38"/>
  <c i="1" r="AY60"/>
  <c i="6" r="J37"/>
  <c i="1" r="AX60"/>
  <c i="6"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F39"/>
  <c i="1" r="BD60"/>
  <c i="6" r="BH90"/>
  <c r="F38"/>
  <c i="1" r="BC60"/>
  <c i="6" r="BG90"/>
  <c r="F37"/>
  <c i="1" r="BB60"/>
  <c i="6" r="BF90"/>
  <c r="J36"/>
  <c i="1" r="AW60"/>
  <c i="6" r="F36"/>
  <c i="1" r="BA60"/>
  <c i="6" r="T90"/>
  <c r="T89"/>
  <c r="T88"/>
  <c r="T87"/>
  <c r="R90"/>
  <c r="R89"/>
  <c r="R88"/>
  <c r="R87"/>
  <c r="P90"/>
  <c r="P89"/>
  <c r="P88"/>
  <c r="P87"/>
  <c i="1" r="AU60"/>
  <c i="6" r="BK90"/>
  <c r="BK89"/>
  <c r="J89"/>
  <c r="BK88"/>
  <c r="J88"/>
  <c r="BK87"/>
  <c r="J87"/>
  <c r="J63"/>
  <c r="J32"/>
  <c i="1" r="AG60"/>
  <c i="6" r="J90"/>
  <c r="BE90"/>
  <c r="J35"/>
  <c i="1" r="AV60"/>
  <c i="6" r="F35"/>
  <c i="1" r="AZ60"/>
  <c i="6" r="J65"/>
  <c r="J64"/>
  <c r="J84"/>
  <c r="J83"/>
  <c r="F83"/>
  <c r="F81"/>
  <c r="E79"/>
  <c r="J59"/>
  <c r="J58"/>
  <c r="F58"/>
  <c r="F56"/>
  <c r="E54"/>
  <c r="J41"/>
  <c r="J20"/>
  <c r="E20"/>
  <c r="F84"/>
  <c r="F59"/>
  <c r="J19"/>
  <c r="J14"/>
  <c r="J81"/>
  <c r="J56"/>
  <c r="E7"/>
  <c r="E75"/>
  <c r="E50"/>
  <c i="5" r="J39"/>
  <c r="J38"/>
  <c i="1" r="AY59"/>
  <c i="5" r="J37"/>
  <c i="1" r="AX59"/>
  <c i="5" r="BI99"/>
  <c r="BH99"/>
  <c r="BG99"/>
  <c r="BF99"/>
  <c r="T99"/>
  <c r="T98"/>
  <c r="R99"/>
  <c r="R98"/>
  <c r="P99"/>
  <c r="P98"/>
  <c r="BK99"/>
  <c r="BK98"/>
  <c r="J98"/>
  <c r="J99"/>
  <c r="BE99"/>
  <c r="J66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9"/>
  <c i="1" r="BD59"/>
  <c i="5" r="BH91"/>
  <c r="F38"/>
  <c i="1" r="BC59"/>
  <c i="5" r="BG91"/>
  <c r="F37"/>
  <c i="1" r="BB59"/>
  <c i="5" r="BF91"/>
  <c r="J36"/>
  <c i="1" r="AW59"/>
  <c i="5" r="F36"/>
  <c i="1" r="BA59"/>
  <c i="5" r="T91"/>
  <c r="T90"/>
  <c r="T89"/>
  <c r="T88"/>
  <c r="R91"/>
  <c r="R90"/>
  <c r="R89"/>
  <c r="R88"/>
  <c r="P91"/>
  <c r="P90"/>
  <c r="P89"/>
  <c r="P88"/>
  <c i="1" r="AU59"/>
  <c i="5" r="BK91"/>
  <c r="BK90"/>
  <c r="J90"/>
  <c r="BK89"/>
  <c r="J89"/>
  <c r="BK88"/>
  <c r="J88"/>
  <c r="J63"/>
  <c r="J32"/>
  <c i="1" r="AG59"/>
  <c i="5" r="J91"/>
  <c r="BE91"/>
  <c r="J35"/>
  <c i="1" r="AV59"/>
  <c i="5" r="F35"/>
  <c i="1" r="AZ59"/>
  <c i="5" r="J65"/>
  <c r="J64"/>
  <c r="J85"/>
  <c r="J84"/>
  <c r="F84"/>
  <c r="F82"/>
  <c r="E80"/>
  <c r="J59"/>
  <c r="J58"/>
  <c r="F58"/>
  <c r="F56"/>
  <c r="E54"/>
  <c r="J41"/>
  <c r="J20"/>
  <c r="E20"/>
  <c r="F85"/>
  <c r="F59"/>
  <c r="J19"/>
  <c r="J14"/>
  <c r="J82"/>
  <c r="J56"/>
  <c r="E7"/>
  <c r="E76"/>
  <c r="E50"/>
  <c i="4" r="J39"/>
  <c r="J38"/>
  <c i="1" r="AY58"/>
  <c i="4" r="J37"/>
  <c i="1" r="AX58"/>
  <c i="4"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T155"/>
  <c r="R156"/>
  <c r="R155"/>
  <c r="P156"/>
  <c r="P155"/>
  <c r="BK156"/>
  <c r="BK155"/>
  <c r="J155"/>
  <c r="J156"/>
  <c r="BE156"/>
  <c r="J72"/>
  <c r="BI154"/>
  <c r="BH154"/>
  <c r="BG154"/>
  <c r="BF154"/>
  <c r="T154"/>
  <c r="R154"/>
  <c r="P154"/>
  <c r="BK154"/>
  <c r="J154"/>
  <c r="BE154"/>
  <c r="BI153"/>
  <c r="BH153"/>
  <c r="BG153"/>
  <c r="BF153"/>
  <c r="T153"/>
  <c r="T152"/>
  <c r="R153"/>
  <c r="R152"/>
  <c r="P153"/>
  <c r="P152"/>
  <c r="BK153"/>
  <c r="BK152"/>
  <c r="J152"/>
  <c r="J153"/>
  <c r="BE153"/>
  <c r="J71"/>
  <c r="BI151"/>
  <c r="BH151"/>
  <c r="BG151"/>
  <c r="BF151"/>
  <c r="T151"/>
  <c r="T150"/>
  <c r="R151"/>
  <c r="R150"/>
  <c r="P151"/>
  <c r="P150"/>
  <c r="BK151"/>
  <c r="BK150"/>
  <c r="J150"/>
  <c r="J151"/>
  <c r="BE151"/>
  <c r="J70"/>
  <c r="BI149"/>
  <c r="BH149"/>
  <c r="BG149"/>
  <c r="BF149"/>
  <c r="T149"/>
  <c r="T148"/>
  <c r="R149"/>
  <c r="R148"/>
  <c r="P149"/>
  <c r="P148"/>
  <c r="BK149"/>
  <c r="BK148"/>
  <c r="J148"/>
  <c r="J149"/>
  <c r="BE149"/>
  <c r="J69"/>
  <c r="BI147"/>
  <c r="BH147"/>
  <c r="BG147"/>
  <c r="BF147"/>
  <c r="T147"/>
  <c r="T146"/>
  <c r="T145"/>
  <c r="R147"/>
  <c r="R146"/>
  <c r="R145"/>
  <c r="P147"/>
  <c r="P146"/>
  <c r="P145"/>
  <c r="BK147"/>
  <c r="BK146"/>
  <c r="J146"/>
  <c r="BK145"/>
  <c r="J145"/>
  <c r="J147"/>
  <c r="BE147"/>
  <c r="J68"/>
  <c r="J67"/>
  <c r="BI144"/>
  <c r="BH144"/>
  <c r="BG144"/>
  <c r="BF144"/>
  <c r="T144"/>
  <c r="T143"/>
  <c r="R144"/>
  <c r="R143"/>
  <c r="P144"/>
  <c r="P143"/>
  <c r="BK144"/>
  <c r="BK143"/>
  <c r="J143"/>
  <c r="J144"/>
  <c r="BE144"/>
  <c r="J66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F39"/>
  <c i="1" r="BD58"/>
  <c i="4" r="BH97"/>
  <c r="F38"/>
  <c i="1" r="BC58"/>
  <c i="4" r="BG97"/>
  <c r="F37"/>
  <c i="1" r="BB58"/>
  <c i="4" r="BF97"/>
  <c r="J36"/>
  <c i="1" r="AW58"/>
  <c i="4" r="F36"/>
  <c i="1" r="BA58"/>
  <c i="4" r="T97"/>
  <c r="T96"/>
  <c r="T95"/>
  <c r="T94"/>
  <c r="R97"/>
  <c r="R96"/>
  <c r="R95"/>
  <c r="R94"/>
  <c r="P97"/>
  <c r="P96"/>
  <c r="P95"/>
  <c r="P94"/>
  <c i="1" r="AU58"/>
  <c i="4" r="BK97"/>
  <c r="BK96"/>
  <c r="J96"/>
  <c r="BK95"/>
  <c r="J95"/>
  <c r="BK94"/>
  <c r="J94"/>
  <c r="J63"/>
  <c r="J32"/>
  <c i="1" r="AG58"/>
  <c i="4" r="J97"/>
  <c r="BE97"/>
  <c r="J35"/>
  <c i="1" r="AV58"/>
  <c i="4" r="F35"/>
  <c i="1" r="AZ58"/>
  <c i="4" r="J65"/>
  <c r="J64"/>
  <c r="J91"/>
  <c r="J90"/>
  <c r="F90"/>
  <c r="F88"/>
  <c r="E86"/>
  <c r="J59"/>
  <c r="J58"/>
  <c r="F58"/>
  <c r="F56"/>
  <c r="E54"/>
  <c r="J41"/>
  <c r="J20"/>
  <c r="E20"/>
  <c r="F91"/>
  <c r="F59"/>
  <c r="J19"/>
  <c r="J14"/>
  <c r="J88"/>
  <c r="J56"/>
  <c r="E7"/>
  <c r="E82"/>
  <c r="E50"/>
  <c i="3" r="J39"/>
  <c r="J38"/>
  <c i="1" r="AY57"/>
  <c i="3" r="J37"/>
  <c i="1" r="AX57"/>
  <c i="3" r="BI126"/>
  <c r="BH126"/>
  <c r="BG126"/>
  <c r="BF126"/>
  <c r="T126"/>
  <c r="T125"/>
  <c r="R126"/>
  <c r="R125"/>
  <c r="P126"/>
  <c r="P125"/>
  <c r="BK126"/>
  <c r="BK125"/>
  <c r="J125"/>
  <c r="J126"/>
  <c r="BE126"/>
  <c r="J68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T120"/>
  <c r="R121"/>
  <c r="R120"/>
  <c r="P121"/>
  <c r="P120"/>
  <c r="BK121"/>
  <c r="BK120"/>
  <c r="J120"/>
  <c r="J121"/>
  <c r="BE121"/>
  <c r="J67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T104"/>
  <c r="R105"/>
  <c r="R104"/>
  <c r="P105"/>
  <c r="P104"/>
  <c r="BK105"/>
  <c r="BK104"/>
  <c r="J104"/>
  <c r="J105"/>
  <c r="BE105"/>
  <c r="J66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F39"/>
  <c i="1" r="BD57"/>
  <c i="3" r="BH93"/>
  <c r="F38"/>
  <c i="1" r="BC57"/>
  <c i="3" r="BG93"/>
  <c r="F37"/>
  <c i="1" r="BB57"/>
  <c i="3" r="BF93"/>
  <c r="J36"/>
  <c i="1" r="AW57"/>
  <c i="3" r="F36"/>
  <c i="1" r="BA57"/>
  <c i="3" r="T93"/>
  <c r="T92"/>
  <c r="T91"/>
  <c r="T90"/>
  <c r="R93"/>
  <c r="R92"/>
  <c r="R91"/>
  <c r="R90"/>
  <c r="P93"/>
  <c r="P92"/>
  <c r="P91"/>
  <c r="P90"/>
  <c i="1" r="AU57"/>
  <c i="3" r="BK93"/>
  <c r="BK92"/>
  <c r="J92"/>
  <c r="BK91"/>
  <c r="J91"/>
  <c r="BK90"/>
  <c r="J90"/>
  <c r="J63"/>
  <c r="J32"/>
  <c i="1" r="AG57"/>
  <c i="3" r="J93"/>
  <c r="BE93"/>
  <c r="J35"/>
  <c i="1" r="AV57"/>
  <c i="3" r="F35"/>
  <c i="1" r="AZ57"/>
  <c i="3" r="J65"/>
  <c r="J64"/>
  <c r="J87"/>
  <c r="J86"/>
  <c r="F86"/>
  <c r="F84"/>
  <c r="E82"/>
  <c r="J59"/>
  <c r="J58"/>
  <c r="F58"/>
  <c r="F56"/>
  <c r="E54"/>
  <c r="J41"/>
  <c r="J20"/>
  <c r="E20"/>
  <c r="F87"/>
  <c r="F59"/>
  <c r="J19"/>
  <c r="J14"/>
  <c r="J84"/>
  <c r="J56"/>
  <c r="E7"/>
  <c r="E78"/>
  <c r="E50"/>
  <c i="2" r="J39"/>
  <c r="J38"/>
  <c i="1" r="AY56"/>
  <c i="2" r="J37"/>
  <c i="1" r="AX56"/>
  <c i="2" r="BI644"/>
  <c r="BH644"/>
  <c r="BG644"/>
  <c r="BF644"/>
  <c r="T644"/>
  <c r="R644"/>
  <c r="P644"/>
  <c r="BK644"/>
  <c r="J644"/>
  <c r="BE644"/>
  <c r="BI635"/>
  <c r="BH635"/>
  <c r="BG635"/>
  <c r="BF635"/>
  <c r="T635"/>
  <c r="R635"/>
  <c r="P635"/>
  <c r="BK635"/>
  <c r="J635"/>
  <c r="BE635"/>
  <c r="BI628"/>
  <c r="BH628"/>
  <c r="BG628"/>
  <c r="BF628"/>
  <c r="T628"/>
  <c r="R628"/>
  <c r="P628"/>
  <c r="BK628"/>
  <c r="J628"/>
  <c r="BE628"/>
  <c r="BI617"/>
  <c r="BH617"/>
  <c r="BG617"/>
  <c r="BF617"/>
  <c r="T617"/>
  <c r="R617"/>
  <c r="P617"/>
  <c r="BK617"/>
  <c r="J617"/>
  <c r="BE617"/>
  <c r="BI606"/>
  <c r="BH606"/>
  <c r="BG606"/>
  <c r="BF606"/>
  <c r="T606"/>
  <c r="R606"/>
  <c r="P606"/>
  <c r="BK606"/>
  <c r="J606"/>
  <c r="BE606"/>
  <c r="BI597"/>
  <c r="BH597"/>
  <c r="BG597"/>
  <c r="BF597"/>
  <c r="T597"/>
  <c r="R597"/>
  <c r="P597"/>
  <c r="BK597"/>
  <c r="J597"/>
  <c r="BE597"/>
  <c r="BI595"/>
  <c r="BH595"/>
  <c r="BG595"/>
  <c r="BF595"/>
  <c r="T595"/>
  <c r="R595"/>
  <c r="P595"/>
  <c r="BK595"/>
  <c r="J595"/>
  <c r="BE595"/>
  <c r="BI588"/>
  <c r="BH588"/>
  <c r="BG588"/>
  <c r="BF588"/>
  <c r="T588"/>
  <c r="R588"/>
  <c r="P588"/>
  <c r="BK588"/>
  <c r="J588"/>
  <c r="BE588"/>
  <c r="BI586"/>
  <c r="BH586"/>
  <c r="BG586"/>
  <c r="BF586"/>
  <c r="T586"/>
  <c r="R586"/>
  <c r="P586"/>
  <c r="BK586"/>
  <c r="J586"/>
  <c r="BE586"/>
  <c r="BI567"/>
  <c r="BH567"/>
  <c r="BG567"/>
  <c r="BF567"/>
  <c r="T567"/>
  <c r="R567"/>
  <c r="P567"/>
  <c r="BK567"/>
  <c r="J567"/>
  <c r="BE567"/>
  <c r="BI558"/>
  <c r="BH558"/>
  <c r="BG558"/>
  <c r="BF558"/>
  <c r="T558"/>
  <c r="R558"/>
  <c r="P558"/>
  <c r="BK558"/>
  <c r="J558"/>
  <c r="BE558"/>
  <c r="BI556"/>
  <c r="BH556"/>
  <c r="BG556"/>
  <c r="BF556"/>
  <c r="T556"/>
  <c r="R556"/>
  <c r="P556"/>
  <c r="BK556"/>
  <c r="J556"/>
  <c r="BE556"/>
  <c r="BI549"/>
  <c r="BH549"/>
  <c r="BG549"/>
  <c r="BF549"/>
  <c r="T549"/>
  <c r="R549"/>
  <c r="P549"/>
  <c r="BK549"/>
  <c r="J549"/>
  <c r="BE549"/>
  <c r="BI540"/>
  <c r="BH540"/>
  <c r="BG540"/>
  <c r="BF540"/>
  <c r="T540"/>
  <c r="R540"/>
  <c r="P540"/>
  <c r="BK540"/>
  <c r="J540"/>
  <c r="BE540"/>
  <c r="BI531"/>
  <c r="BH531"/>
  <c r="BG531"/>
  <c r="BF531"/>
  <c r="T531"/>
  <c r="T530"/>
  <c r="R531"/>
  <c r="R530"/>
  <c r="P531"/>
  <c r="P530"/>
  <c r="BK531"/>
  <c r="BK530"/>
  <c r="J530"/>
  <c r="J531"/>
  <c r="BE531"/>
  <c r="J77"/>
  <c r="BI520"/>
  <c r="BH520"/>
  <c r="BG520"/>
  <c r="BF520"/>
  <c r="T520"/>
  <c r="R520"/>
  <c r="P520"/>
  <c r="BK520"/>
  <c r="J520"/>
  <c r="BE520"/>
  <c r="BI510"/>
  <c r="BH510"/>
  <c r="BG510"/>
  <c r="BF510"/>
  <c r="T510"/>
  <c r="R510"/>
  <c r="P510"/>
  <c r="BK510"/>
  <c r="J510"/>
  <c r="BE510"/>
  <c r="BI500"/>
  <c r="BH500"/>
  <c r="BG500"/>
  <c r="BF500"/>
  <c r="T500"/>
  <c r="R500"/>
  <c r="P500"/>
  <c r="BK500"/>
  <c r="J500"/>
  <c r="BE500"/>
  <c r="BI490"/>
  <c r="BH490"/>
  <c r="BG490"/>
  <c r="BF490"/>
  <c r="T490"/>
  <c r="R490"/>
  <c r="P490"/>
  <c r="BK490"/>
  <c r="J490"/>
  <c r="BE490"/>
  <c r="BI480"/>
  <c r="BH480"/>
  <c r="BG480"/>
  <c r="BF480"/>
  <c r="T480"/>
  <c r="R480"/>
  <c r="P480"/>
  <c r="BK480"/>
  <c r="J480"/>
  <c r="BE480"/>
  <c r="BI470"/>
  <c r="BH470"/>
  <c r="BG470"/>
  <c r="BF470"/>
  <c r="T470"/>
  <c r="R470"/>
  <c r="P470"/>
  <c r="BK470"/>
  <c r="J470"/>
  <c r="BE470"/>
  <c r="BI460"/>
  <c r="BH460"/>
  <c r="BG460"/>
  <c r="BF460"/>
  <c r="T460"/>
  <c r="T459"/>
  <c r="R460"/>
  <c r="R459"/>
  <c r="P460"/>
  <c r="P459"/>
  <c r="BK460"/>
  <c r="BK459"/>
  <c r="J459"/>
  <c r="J460"/>
  <c r="BE460"/>
  <c r="J76"/>
  <c r="BI458"/>
  <c r="BH458"/>
  <c r="BG458"/>
  <c r="BF458"/>
  <c r="T458"/>
  <c r="R458"/>
  <c r="P458"/>
  <c r="BK458"/>
  <c r="J458"/>
  <c r="BE458"/>
  <c r="BI457"/>
  <c r="BH457"/>
  <c r="BG457"/>
  <c r="BF457"/>
  <c r="T457"/>
  <c r="R457"/>
  <c r="P457"/>
  <c r="BK457"/>
  <c r="J457"/>
  <c r="BE457"/>
  <c r="BI456"/>
  <c r="BH456"/>
  <c r="BG456"/>
  <c r="BF456"/>
  <c r="T456"/>
  <c r="R456"/>
  <c r="P456"/>
  <c r="BK456"/>
  <c r="J456"/>
  <c r="BE456"/>
  <c r="BI448"/>
  <c r="BH448"/>
  <c r="BG448"/>
  <c r="BF448"/>
  <c r="T448"/>
  <c r="R448"/>
  <c r="P448"/>
  <c r="BK448"/>
  <c r="J448"/>
  <c r="BE448"/>
  <c r="BI440"/>
  <c r="BH440"/>
  <c r="BG440"/>
  <c r="BF440"/>
  <c r="T440"/>
  <c r="R440"/>
  <c r="P440"/>
  <c r="BK440"/>
  <c r="J440"/>
  <c r="BE440"/>
  <c r="BI432"/>
  <c r="BH432"/>
  <c r="BG432"/>
  <c r="BF432"/>
  <c r="T432"/>
  <c r="R432"/>
  <c r="P432"/>
  <c r="BK432"/>
  <c r="J432"/>
  <c r="BE432"/>
  <c r="BI422"/>
  <c r="BH422"/>
  <c r="BG422"/>
  <c r="BF422"/>
  <c r="T422"/>
  <c r="R422"/>
  <c r="P422"/>
  <c r="BK422"/>
  <c r="J422"/>
  <c r="BE422"/>
  <c r="BI414"/>
  <c r="BH414"/>
  <c r="BG414"/>
  <c r="BF414"/>
  <c r="T414"/>
  <c r="R414"/>
  <c r="P414"/>
  <c r="BK414"/>
  <c r="J414"/>
  <c r="BE414"/>
  <c r="BI412"/>
  <c r="BH412"/>
  <c r="BG412"/>
  <c r="BF412"/>
  <c r="T412"/>
  <c r="R412"/>
  <c r="P412"/>
  <c r="BK412"/>
  <c r="J412"/>
  <c r="BE412"/>
  <c r="BI403"/>
  <c r="BH403"/>
  <c r="BG403"/>
  <c r="BF403"/>
  <c r="T403"/>
  <c r="R403"/>
  <c r="P403"/>
  <c r="BK403"/>
  <c r="J403"/>
  <c r="BE403"/>
  <c r="BI395"/>
  <c r="BH395"/>
  <c r="BG395"/>
  <c r="BF395"/>
  <c r="T395"/>
  <c r="T394"/>
  <c r="R395"/>
  <c r="R394"/>
  <c r="P395"/>
  <c r="P394"/>
  <c r="BK395"/>
  <c r="BK394"/>
  <c r="J394"/>
  <c r="J395"/>
  <c r="BE395"/>
  <c r="J75"/>
  <c r="BI393"/>
  <c r="BH393"/>
  <c r="BG393"/>
  <c r="BF393"/>
  <c r="T393"/>
  <c r="R393"/>
  <c r="P393"/>
  <c r="BK393"/>
  <c r="J393"/>
  <c r="BE393"/>
  <c r="BI392"/>
  <c r="BH392"/>
  <c r="BG392"/>
  <c r="BF392"/>
  <c r="T392"/>
  <c r="R392"/>
  <c r="P392"/>
  <c r="BK392"/>
  <c r="J392"/>
  <c r="BE392"/>
  <c r="BI391"/>
  <c r="BH391"/>
  <c r="BG391"/>
  <c r="BF391"/>
  <c r="T391"/>
  <c r="R391"/>
  <c r="P391"/>
  <c r="BK391"/>
  <c r="J391"/>
  <c r="BE391"/>
  <c r="BI385"/>
  <c r="BH385"/>
  <c r="BG385"/>
  <c r="BF385"/>
  <c r="T385"/>
  <c r="R385"/>
  <c r="P385"/>
  <c r="BK385"/>
  <c r="J385"/>
  <c r="BE385"/>
  <c r="BI373"/>
  <c r="BH373"/>
  <c r="BG373"/>
  <c r="BF373"/>
  <c r="T373"/>
  <c r="R373"/>
  <c r="P373"/>
  <c r="BK373"/>
  <c r="J373"/>
  <c r="BE373"/>
  <c r="BI366"/>
  <c r="BH366"/>
  <c r="BG366"/>
  <c r="BF366"/>
  <c r="T366"/>
  <c r="R366"/>
  <c r="P366"/>
  <c r="BK366"/>
  <c r="J366"/>
  <c r="BE366"/>
  <c r="BI355"/>
  <c r="BH355"/>
  <c r="BG355"/>
  <c r="BF355"/>
  <c r="T355"/>
  <c r="R355"/>
  <c r="P355"/>
  <c r="BK355"/>
  <c r="J355"/>
  <c r="BE355"/>
  <c r="BI353"/>
  <c r="BH353"/>
  <c r="BG353"/>
  <c r="BF353"/>
  <c r="T353"/>
  <c r="R353"/>
  <c r="P353"/>
  <c r="BK353"/>
  <c r="J353"/>
  <c r="BE353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31"/>
  <c r="BH331"/>
  <c r="BG331"/>
  <c r="BF331"/>
  <c r="T331"/>
  <c r="R331"/>
  <c r="P331"/>
  <c r="BK331"/>
  <c r="J331"/>
  <c r="BE331"/>
  <c r="BI324"/>
  <c r="BH324"/>
  <c r="BG324"/>
  <c r="BF324"/>
  <c r="T324"/>
  <c r="R324"/>
  <c r="P324"/>
  <c r="BK324"/>
  <c r="J324"/>
  <c r="BE324"/>
  <c r="BI322"/>
  <c r="BH322"/>
  <c r="BG322"/>
  <c r="BF322"/>
  <c r="T322"/>
  <c r="R322"/>
  <c r="P322"/>
  <c r="BK322"/>
  <c r="J322"/>
  <c r="BE322"/>
  <c r="BI311"/>
  <c r="BH311"/>
  <c r="BG311"/>
  <c r="BF311"/>
  <c r="T311"/>
  <c r="R311"/>
  <c r="P311"/>
  <c r="BK311"/>
  <c r="J311"/>
  <c r="BE311"/>
  <c r="BI304"/>
  <c r="BH304"/>
  <c r="BG304"/>
  <c r="BF304"/>
  <c r="T304"/>
  <c r="R304"/>
  <c r="P304"/>
  <c r="BK304"/>
  <c r="J304"/>
  <c r="BE304"/>
  <c r="BI297"/>
  <c r="BH297"/>
  <c r="BG297"/>
  <c r="BF297"/>
  <c r="T297"/>
  <c r="R297"/>
  <c r="P297"/>
  <c r="BK297"/>
  <c r="J297"/>
  <c r="BE297"/>
  <c r="BI290"/>
  <c r="BH290"/>
  <c r="BG290"/>
  <c r="BF290"/>
  <c r="T290"/>
  <c r="R290"/>
  <c r="P290"/>
  <c r="BK290"/>
  <c r="J290"/>
  <c r="BE290"/>
  <c r="BI283"/>
  <c r="BH283"/>
  <c r="BG283"/>
  <c r="BF283"/>
  <c r="T283"/>
  <c r="T282"/>
  <c r="R283"/>
  <c r="R282"/>
  <c r="P283"/>
  <c r="P282"/>
  <c r="BK283"/>
  <c r="BK282"/>
  <c r="J282"/>
  <c r="J283"/>
  <c r="BE283"/>
  <c r="J74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4"/>
  <c r="BH274"/>
  <c r="BG274"/>
  <c r="BF274"/>
  <c r="T274"/>
  <c r="R274"/>
  <c r="P274"/>
  <c r="BK274"/>
  <c r="J274"/>
  <c r="BE274"/>
  <c r="BI269"/>
  <c r="BH269"/>
  <c r="BG269"/>
  <c r="BF269"/>
  <c r="T269"/>
  <c r="T268"/>
  <c r="R269"/>
  <c r="R268"/>
  <c r="P269"/>
  <c r="P268"/>
  <c r="BK269"/>
  <c r="BK268"/>
  <c r="J268"/>
  <c r="J269"/>
  <c r="BE269"/>
  <c r="J73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1"/>
  <c r="BH251"/>
  <c r="BG251"/>
  <c r="BF251"/>
  <c r="T251"/>
  <c r="T250"/>
  <c r="R251"/>
  <c r="R250"/>
  <c r="P251"/>
  <c r="P250"/>
  <c r="BK251"/>
  <c r="BK250"/>
  <c r="J250"/>
  <c r="J251"/>
  <c r="BE251"/>
  <c r="J72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1"/>
  <c r="BH241"/>
  <c r="BG241"/>
  <c r="BF241"/>
  <c r="T241"/>
  <c r="T240"/>
  <c r="R241"/>
  <c r="R240"/>
  <c r="P241"/>
  <c r="P240"/>
  <c r="BK241"/>
  <c r="BK240"/>
  <c r="J240"/>
  <c r="J241"/>
  <c r="BE241"/>
  <c r="J71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26"/>
  <c r="BH226"/>
  <c r="BG226"/>
  <c r="BF226"/>
  <c r="T226"/>
  <c r="R226"/>
  <c r="P226"/>
  <c r="BK226"/>
  <c r="J226"/>
  <c r="BE226"/>
  <c r="BI217"/>
  <c r="BH217"/>
  <c r="BG217"/>
  <c r="BF217"/>
  <c r="T217"/>
  <c r="R217"/>
  <c r="P217"/>
  <c r="BK217"/>
  <c r="J217"/>
  <c r="BE217"/>
  <c r="BI207"/>
  <c r="BH207"/>
  <c r="BG207"/>
  <c r="BF207"/>
  <c r="T207"/>
  <c r="R207"/>
  <c r="P207"/>
  <c r="BK207"/>
  <c r="J207"/>
  <c r="BE207"/>
  <c r="BI200"/>
  <c r="BH200"/>
  <c r="BG200"/>
  <c r="BF200"/>
  <c r="T200"/>
  <c r="R200"/>
  <c r="P200"/>
  <c r="BK200"/>
  <c r="J200"/>
  <c r="BE200"/>
  <c r="BI194"/>
  <c r="BH194"/>
  <c r="BG194"/>
  <c r="BF194"/>
  <c r="T194"/>
  <c r="R194"/>
  <c r="P194"/>
  <c r="BK194"/>
  <c r="J194"/>
  <c r="BE194"/>
  <c r="BI184"/>
  <c r="BH184"/>
  <c r="BG184"/>
  <c r="BF184"/>
  <c r="T184"/>
  <c r="R184"/>
  <c r="P184"/>
  <c r="BK184"/>
  <c r="J184"/>
  <c r="BE184"/>
  <c r="BI175"/>
  <c r="BH175"/>
  <c r="BG175"/>
  <c r="BF175"/>
  <c r="T175"/>
  <c r="T174"/>
  <c r="T173"/>
  <c r="R175"/>
  <c r="R174"/>
  <c r="R173"/>
  <c r="P175"/>
  <c r="P174"/>
  <c r="P173"/>
  <c r="BK175"/>
  <c r="BK174"/>
  <c r="J174"/>
  <c r="BK173"/>
  <c r="J173"/>
  <c r="J175"/>
  <c r="BE175"/>
  <c r="J70"/>
  <c r="J69"/>
  <c r="BI172"/>
  <c r="BH172"/>
  <c r="BG172"/>
  <c r="BF172"/>
  <c r="T172"/>
  <c r="R172"/>
  <c r="P172"/>
  <c r="BK172"/>
  <c r="J172"/>
  <c r="BE172"/>
  <c r="BI171"/>
  <c r="BH171"/>
  <c r="BG171"/>
  <c r="BF171"/>
  <c r="T171"/>
  <c r="T170"/>
  <c r="R171"/>
  <c r="R170"/>
  <c r="P171"/>
  <c r="P170"/>
  <c r="BK171"/>
  <c r="BK170"/>
  <c r="J170"/>
  <c r="J171"/>
  <c r="BE171"/>
  <c r="J68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/>
  <c r="BK144"/>
  <c r="BK143"/>
  <c r="J143"/>
  <c r="J144"/>
  <c r="BE144"/>
  <c r="J67"/>
  <c r="BI135"/>
  <c r="BH135"/>
  <c r="BG135"/>
  <c r="BF135"/>
  <c r="T135"/>
  <c r="R135"/>
  <c r="P135"/>
  <c r="BK135"/>
  <c r="J135"/>
  <c r="BE135"/>
  <c r="BI128"/>
  <c r="BH128"/>
  <c r="BG128"/>
  <c r="BF128"/>
  <c r="T128"/>
  <c r="T127"/>
  <c r="R128"/>
  <c r="R127"/>
  <c r="P128"/>
  <c r="P127"/>
  <c r="BK128"/>
  <c r="BK127"/>
  <c r="J127"/>
  <c r="J128"/>
  <c r="BE128"/>
  <c r="J66"/>
  <c r="BI123"/>
  <c r="BH123"/>
  <c r="BG123"/>
  <c r="BF123"/>
  <c r="T123"/>
  <c r="R123"/>
  <c r="P123"/>
  <c r="BK123"/>
  <c r="J123"/>
  <c r="BE123"/>
  <c r="BI115"/>
  <c r="BH115"/>
  <c r="BG115"/>
  <c r="BF115"/>
  <c r="T115"/>
  <c r="R115"/>
  <c r="P115"/>
  <c r="BK115"/>
  <c r="J115"/>
  <c r="BE115"/>
  <c r="BI107"/>
  <c r="BH107"/>
  <c r="BG107"/>
  <c r="BF107"/>
  <c r="T107"/>
  <c r="R107"/>
  <c r="P107"/>
  <c r="BK107"/>
  <c r="J107"/>
  <c r="BE107"/>
  <c r="BI102"/>
  <c r="F39"/>
  <c i="1" r="BD56"/>
  <c i="2" r="BH102"/>
  <c r="F38"/>
  <c i="1" r="BC56"/>
  <c i="2" r="BG102"/>
  <c r="F37"/>
  <c i="1" r="BB56"/>
  <c i="2" r="BF102"/>
  <c r="J36"/>
  <c i="1" r="AW56"/>
  <c i="2" r="F36"/>
  <c i="1" r="BA56"/>
  <c i="2" r="T102"/>
  <c r="T101"/>
  <c r="T100"/>
  <c r="T99"/>
  <c r="R102"/>
  <c r="R101"/>
  <c r="R100"/>
  <c r="R99"/>
  <c r="P102"/>
  <c r="P101"/>
  <c r="P100"/>
  <c r="P99"/>
  <c i="1" r="AU56"/>
  <c i="2" r="BK102"/>
  <c r="BK101"/>
  <c r="J101"/>
  <c r="BK100"/>
  <c r="J100"/>
  <c r="BK99"/>
  <c r="J99"/>
  <c r="J63"/>
  <c r="J32"/>
  <c i="1" r="AG56"/>
  <c i="2" r="J102"/>
  <c r="BE102"/>
  <c r="J35"/>
  <c i="1" r="AV56"/>
  <c i="2" r="F35"/>
  <c i="1" r="AZ56"/>
  <c i="2" r="J65"/>
  <c r="J64"/>
  <c r="J96"/>
  <c r="J95"/>
  <c r="F95"/>
  <c r="F93"/>
  <c r="E91"/>
  <c r="J59"/>
  <c r="J58"/>
  <c r="F58"/>
  <c r="F56"/>
  <c r="E54"/>
  <c r="J41"/>
  <c r="J20"/>
  <c r="E20"/>
  <c r="F96"/>
  <c r="F59"/>
  <c r="J19"/>
  <c r="J14"/>
  <c r="J93"/>
  <c r="J56"/>
  <c r="E7"/>
  <c r="E87"/>
  <c r="E50"/>
  <c i="1" r="BD62"/>
  <c r="BC62"/>
  <c r="BB62"/>
  <c r="BA62"/>
  <c r="AZ62"/>
  <c r="AY62"/>
  <c r="AX62"/>
  <c r="AW62"/>
  <c r="AV62"/>
  <c r="AU62"/>
  <c r="AT62"/>
  <c r="AS62"/>
  <c r="AG62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7"/>
  <c r="AN67"/>
  <c r="AT66"/>
  <c r="AN66"/>
  <c r="AT65"/>
  <c r="AN65"/>
  <c r="AT64"/>
  <c r="AN64"/>
  <c r="AT63"/>
  <c r="AN63"/>
  <c r="AN62"/>
  <c r="AT61"/>
  <c r="AN61"/>
  <c r="AT60"/>
  <c r="AN60"/>
  <c r="AT59"/>
  <c r="AN59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<sst xmlns="http://schemas.openxmlformats.org/spreadsheetml/2006/main">
  <si>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</si>
  <si>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</si>
  <si>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</si>
  <si>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</si>
  <si>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</si>
  <si>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{369dcc21-4bed-4cb3-994a-011615f37bd2}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</si>
  <si>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</si>
  <si>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</si>
  <si>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</si>
  <si>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</si>
  <si>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</si>
  <si>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</si>
  <si>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</si>
  <si>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</si>
  <si>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</si>
  <si>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</si>
  <si>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</si>
  <si>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ZŠ - učebna chemie a WC imobilní, ul. Letců R.A.F., Nymburk</t>
  </si>
  <si>
    <t>KSO:</t>
  </si>
  <si>
    <t>801 32 29</t>
  </si>
  <si>
    <t>CC-CZ:</t>
  </si>
  <si>
    <t>12631</t>
  </si>
  <si>
    <t>Místo:</t>
  </si>
  <si>
    <t>ul. Letců R.A.F., Nymburk</t>
  </si>
  <si>
    <t>Datum:</t>
  </si>
  <si>
    <t>12. 11. 2020</t>
  </si>
  <si>
    <t>CZ-CPV:</t>
  </si>
  <si>
    <t>45000000-7</t>
  </si>
  <si>
    <t>CZ-CPA:</t>
  </si>
  <si>
    <t>41.00.28</t>
  </si>
  <si>
    <t>Zadavatel:</t>
  </si>
  <si>
    <t>IČ:</t>
  </si>
  <si>
    <t>70926298</t>
  </si>
  <si>
    <t>ZŠ a MŠ Letců R.A.F. 1989 - p.o. Nymburk</t>
  </si>
  <si>
    <t>DIČ:</t>
  </si>
  <si>
    <t>CZ70926298</t>
  </si>
  <si>
    <t>Uchazeč:</t>
  </si>
  <si>
    <t>Vyplň údaj</t>
  </si>
  <si>
    <t>Projektant:</t>
  </si>
  <si>
    <t>28778626</t>
  </si>
  <si>
    <t xml:space="preserve">S atelier s.r.o., Palackého 920, Náchod   </t>
  </si>
  <si>
    <t>CZ28778626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</si>
  <si>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</si>
  <si>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</si>
  <si>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</si>
  <si>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</si>
  <si>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</si>
  <si>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</si>
  <si>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</si>
  <si>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</si>
  <si>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</si>
  <si>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</si>
  <si>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</si>
  <si>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</si>
  <si>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</si>
  <si>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</si>
  <si>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</si>
  <si>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</si>
  <si>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</si>
  <si>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</si>
  <si>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</si>
  <si>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</si>
  <si>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</si>
  <si>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</si>
  <si>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</si>
  <si>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</si>
  <si>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</si>
  <si>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</si>
  <si>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</si>
  <si>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</si>
  <si>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</si>
  <si>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</si>
  <si>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</si>
  <si>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</si>
  <si>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</si>
  <si>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</si>
  <si>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</si>
  <si>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</si>
  <si>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</si>
  <si>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</si>
  <si>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</si>
  <si>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</si>
  <si>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</si>
  <si>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</si>
  <si>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</si>
  <si>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1415-1</t>
  </si>
  <si>
    <t>Učebna chemie</t>
  </si>
  <si>
    <t>STA</t>
  </si>
  <si>
    <t>1</t>
  </si>
  <si>
    <t>{801b25cb-9d6f-49b7-bb2b-9c1517ebe57d}</t>
  </si>
  <si>
    <t>2</t>
  </si>
  <si>
    <t>/</t>
  </si>
  <si>
    <t>stavební práce</t>
  </si>
  <si>
    <t>Soupis</t>
  </si>
  <si>
    <t>{db0449b3-0155-4d25-a9e0-e12c5a67e1cf}</t>
  </si>
  <si>
    <t>zdravotní technika</t>
  </si>
  <si>
    <t>{ac8512ec-51ea-486e-9441-31b5b2a301f8}</t>
  </si>
  <si>
    <t>3</t>
  </si>
  <si>
    <t>elektroinstalace</t>
  </si>
  <si>
    <t>{6a3d6bb2-2e12-432c-b008-72ede2e31077}</t>
  </si>
  <si>
    <t>4</t>
  </si>
  <si>
    <t>ústřední vytápění</t>
  </si>
  <si>
    <t>{b5301b39-f609-4916-a95a-701e01840093}</t>
  </si>
  <si>
    <t>5</t>
  </si>
  <si>
    <t>vzduchotechnika</t>
  </si>
  <si>
    <t>{46ce1fa0-3767-4c88-b030-b9c6707ac134}</t>
  </si>
  <si>
    <t>6</t>
  </si>
  <si>
    <t>vnitřní plynovod</t>
  </si>
  <si>
    <t>{ee4b8825-d7f4-4ca2-883f-030230e3a688}</t>
  </si>
  <si>
    <t>1415-2</t>
  </si>
  <si>
    <t>WC imobilní</t>
  </si>
  <si>
    <t>{d03e8b92-1904-4f58-9a65-131be1576f9f}</t>
  </si>
  <si>
    <t>{be9017da-f246-4869-8b91-5785d8430ab4}</t>
  </si>
  <si>
    <t>{78bad7ed-23ad-4a04-86cf-7a0d20ba2b07}</t>
  </si>
  <si>
    <t>{6606c093-39fd-4bcf-9e55-5f108a5fa973}</t>
  </si>
  <si>
    <t>{43f88697-5233-45e2-8ec0-aa88f5ad9f97}</t>
  </si>
  <si>
    <t>1415-3</t>
  </si>
  <si>
    <t>Vedlejší rozpočtové náklady</t>
  </si>
  <si>
    <t>{90b63693-4203-438a-bf23-4d7ff15deb24}</t>
  </si>
  <si>
    <t>KRYCÍ LIST SOUPISU PRACÍ</t>
  </si>
  <si>
    <t>Objekt:</t>
  </si>
  <si>
    <t>1415-1 - Učebna chemie</t>
  </si>
  <si>
    <t>Soupis:</t>
  </si>
  <si>
    <t>1 - stavební práce</t>
  </si>
  <si>
    <t xml:space="preserve">ul. Letců R.A.F., Nymburk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</si>
  <si>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</si>
  <si>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</si>
  <si>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</si>
  <si>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</si>
  <si>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</si>
  <si>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</si>
  <si>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</si>
  <si>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</si>
  <si>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</si>
  <si>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PSV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</si>
  <si>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</si>
  <si>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</si>
  <si>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</si>
  <si>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</si>
  <si>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</si>
  <si>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</si>
  <si>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</si>
  <si>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</si>
  <si>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</si>
  <si>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</si>
  <si>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</si>
  <si>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</si>
  <si>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</si>
  <si>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</si>
  <si>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</si>
  <si>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</si>
  <si>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</si>
  <si>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</si>
  <si>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</si>
  <si>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</si>
  <si>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</si>
  <si>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</si>
  <si>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</si>
  <si>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</si>
  <si>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Úpravy povrchů, podlahy a osazování výplní</t>
  </si>
  <si>
    <t>K</t>
  </si>
  <si>
    <t>612135101</t>
  </si>
  <si>
    <t>Hrubá výplň rýh ve stěnách maltou jakékoli šířky rýhy</t>
  </si>
  <si>
    <t>m2</t>
  </si>
  <si>
    <t>CS ÚRS 2019 01</t>
  </si>
  <si>
    <t>596485528</t>
  </si>
  <si>
    <t>VV</t>
  </si>
  <si>
    <t>III. nadzemní podlaží</t>
  </si>
  <si>
    <t>učebna chemie, kabinet</t>
  </si>
  <si>
    <t>2,0</t>
  </si>
  <si>
    <t>Součet</t>
  </si>
  <si>
    <t>612331121</t>
  </si>
  <si>
    <t>Omítka cementová vnitřních ploch nanášená ručně jednovrstvá, tloušťky do 10 mm hladká svislých konstrukcí stěn</t>
  </si>
  <si>
    <t>1641160386</t>
  </si>
  <si>
    <t>učebna chemie</t>
  </si>
  <si>
    <t>(0,2+0,9+0,2)*1,5</t>
  </si>
  <si>
    <t>kabinet</t>
  </si>
  <si>
    <t>(0,15+1,05+0,15)*1,5</t>
  </si>
  <si>
    <t>(0,2+1,0+1,2+1,0+0,2)*1,5</t>
  </si>
  <si>
    <t>619995001</t>
  </si>
  <si>
    <t>Začištění omítek kolem oken, dveří, podlah nebo obkladů</t>
  </si>
  <si>
    <t>m</t>
  </si>
  <si>
    <t>-105293004</t>
  </si>
  <si>
    <t>(1,5+0,2+0,9+0,2+1,5)</t>
  </si>
  <si>
    <t>(1,5+0,15+1,05+0,15+1,5)</t>
  </si>
  <si>
    <t>(0,2+1,0+1,2+1,0+0,2)</t>
  </si>
  <si>
    <t>631312141</t>
  </si>
  <si>
    <t>Doplnění dosavadních mazanin prostým betonem s dodáním hmot, bez potěru, plochy jednotlivě rýh v dosavadních mazaninách</t>
  </si>
  <si>
    <t>m3</t>
  </si>
  <si>
    <t>24308444</t>
  </si>
  <si>
    <t>rozvod plynu</t>
  </si>
  <si>
    <t>0,2</t>
  </si>
  <si>
    <t>9</t>
  </si>
  <si>
    <t>Ostatní konstrukce a práce-bourání</t>
  </si>
  <si>
    <t>952901111</t>
  </si>
  <si>
    <t>Vyčištění budov nebo objektů před předáním do užívání budov bytové nebo občanské výstavby, světlé výšky podlaží do 4 m</t>
  </si>
  <si>
    <t>239341862</t>
  </si>
  <si>
    <t>83,9</t>
  </si>
  <si>
    <t>20,9</t>
  </si>
  <si>
    <t>978059541</t>
  </si>
  <si>
    <t>Odsekání a odebrání obkladů stěn z vnitřních obkládaček plochy přes 1 m2</t>
  </si>
  <si>
    <t>-1624596340</t>
  </si>
  <si>
    <t>997</t>
  </si>
  <si>
    <t>Přesun sutě</t>
  </si>
  <si>
    <t>7</t>
  </si>
  <si>
    <t>997013213</t>
  </si>
  <si>
    <t>Vnitrostaveništní doprava suti a vybouraných hmot vodorovně do 50 m svisle ručně (nošením po schodech) pro budovy a haly výšky přes 9 do 12 m</t>
  </si>
  <si>
    <t>t</t>
  </si>
  <si>
    <t>-173718881</t>
  </si>
  <si>
    <t>8</t>
  </si>
  <si>
    <t>997013501</t>
  </si>
  <si>
    <t>Odvoz suti a vybouraných hmot na skládku nebo meziskládku se složením, na vzdálenost do 1 km</t>
  </si>
  <si>
    <t>-2077932812</t>
  </si>
  <si>
    <t>997013509</t>
  </si>
  <si>
    <t>Odvoz suti a vybouraných hmot na skládku nebo meziskládku se složením, na vzdálenost Příplatek k ceně za každý další i započatý 1 km přes 1 km</t>
  </si>
  <si>
    <t>365334426</t>
  </si>
  <si>
    <t>+15 km</t>
  </si>
  <si>
    <t>1,298*15</t>
  </si>
  <si>
    <t>10</t>
  </si>
  <si>
    <t>997013803</t>
  </si>
  <si>
    <t>Poplatek za uložení stavebního odpadu na skládce (skládkovné) cihelného zatříděného do Katalogu odpadů pod kódem 170 102</t>
  </si>
  <si>
    <t>-1232011612</t>
  </si>
  <si>
    <t>1,298</t>
  </si>
  <si>
    <t>pvc</t>
  </si>
  <si>
    <t>-0,284</t>
  </si>
  <si>
    <t>dřevo</t>
  </si>
  <si>
    <t>-0,285</t>
  </si>
  <si>
    <t>směsný odpad</t>
  </si>
  <si>
    <t>-0,3</t>
  </si>
  <si>
    <t>11</t>
  </si>
  <si>
    <t>997013811</t>
  </si>
  <si>
    <t>Poplatek za uložení stavebního odpadu na skládce (skládkovné) dřevěného zatříděného do Katalogu odpadů pod kódem 170 201</t>
  </si>
  <si>
    <t>-2046780442</t>
  </si>
  <si>
    <t>0,285</t>
  </si>
  <si>
    <t>12</t>
  </si>
  <si>
    <t>997013813</t>
  </si>
  <si>
    <t>Poplatek za uložení stavebního odpadu na skládce (skládkovné) z plastických hmot zatříděného do Katalogu odpadů pod kódem 170 203</t>
  </si>
  <si>
    <t>-450524959</t>
  </si>
  <si>
    <t>0,284</t>
  </si>
  <si>
    <t>13</t>
  </si>
  <si>
    <t>997013831</t>
  </si>
  <si>
    <t>Poplatek za uložení stavebního odpadu na skládce (skládkovné) směsného stavebního a demoličního zatříděného do Katalogu odpadů pod kódem 170 904</t>
  </si>
  <si>
    <t>-1401931458</t>
  </si>
  <si>
    <t>0,3</t>
  </si>
  <si>
    <t>998</t>
  </si>
  <si>
    <t>Přesun hmot</t>
  </si>
  <si>
    <t>14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</si>
  <si>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</si>
  <si>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</si>
  <si>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-732891547</t>
  </si>
  <si>
    <t>998011015</t>
  </si>
  <si>
    <t>Přesun hmot pro budovy občanské výstavby, bydlení, výrobu a služby s nosnou svislou konstrukcí zděnou z cihel, tvárnic nebo kamene Příplatek k cenám za zvětšený přesun přes vymezenou největší dopravní vzdálenost do 1000 m</t>
  </si>
  <si>
    <t>722119792</t>
  </si>
  <si>
    <t>PSV</t>
  </si>
  <si>
    <t>762</t>
  </si>
  <si>
    <t>Konstrukce tesařské</t>
  </si>
  <si>
    <t>16</t>
  </si>
  <si>
    <t>762083121</t>
  </si>
  <si>
    <t>Práce společné pro tesařské konstrukce impregnace řeziva máčením proti dřevokaznému hmyzu, houbám a plísním, třída ohrožení 1 a 2 (dřevo v interiéru)</t>
  </si>
  <si>
    <t>-2042729760</t>
  </si>
  <si>
    <t xml:space="preserve">učebna chemie </t>
  </si>
  <si>
    <t>160/50 mm</t>
  </si>
  <si>
    <t>stupínek učitel</t>
  </si>
  <si>
    <t>(4,46+0,56+2,75+0,2+1,7+0,25+0,4+2,15+1,85+1,85+1,85+2,1+2,1+2,1+2,1+2,1)*0,16*0,5</t>
  </si>
  <si>
    <t>stupínek laboratorní stoly</t>
  </si>
  <si>
    <t>(6,1+0,5+2,45+0,3+1,8+4,7+2,2+1,6+1,6+1,6+1,6+1,6+1,6+1,6+1,6+1,6+1,9+1,9)*0,16*0,5</t>
  </si>
  <si>
    <t>17</t>
  </si>
  <si>
    <t>762511277</t>
  </si>
  <si>
    <t>Podlahové konstrukce podkladové z dřevoštěpkových desek OSB jednovrstvých šroubovaných na pero a drážku broušených, tloušťky desky 25 mm</t>
  </si>
  <si>
    <t>-582382217</t>
  </si>
  <si>
    <t>10,4</t>
  </si>
  <si>
    <t>(1,75+0,6+4,5+2,05)*0,2</t>
  </si>
  <si>
    <t>16,00</t>
  </si>
  <si>
    <t>(2,15+4,7+1,75+0,1)*0,2</t>
  </si>
  <si>
    <t>18</t>
  </si>
  <si>
    <t>762512811</t>
  </si>
  <si>
    <t>Demontáž podlahové konstrukce podkladové roštu podkladového</t>
  </si>
  <si>
    <t>1722755295</t>
  </si>
  <si>
    <t>7,6</t>
  </si>
  <si>
    <t>19</t>
  </si>
  <si>
    <t>762526811</t>
  </si>
  <si>
    <t>Demontáž podlah z desek dřevotřískových, překližkových, sololitových tl. do 20 mm bez polštářů</t>
  </si>
  <si>
    <t>-1677988585</t>
  </si>
  <si>
    <t>(0,65+1,65+3,5+2,0)*0,2</t>
  </si>
  <si>
    <t>20</t>
  </si>
  <si>
    <t>762595001</t>
  </si>
  <si>
    <t>Spojovací prostředky podlah a podkladových konstrukcí hřebíky, vruty</t>
  </si>
  <si>
    <t>-1368300515</t>
  </si>
  <si>
    <t>762822110</t>
  </si>
  <si>
    <t>Montáž stropních trámů z hraněného a polohraněného řeziva s trámovými výměnami, průřezové plochy do 144 cm2</t>
  </si>
  <si>
    <t>1810522768</t>
  </si>
  <si>
    <t>(4,46+0,56+2,75+0,2+1,7+0,25+0,4+2,15+1,85+1,85+1,85+2,1+2,1+2,1+2,1+2,1)</t>
  </si>
  <si>
    <t>(6,1+0,5+2,45+0,3+1,8+4,7+2,2+1,6+1,6+1,6+1,6+1,6+1,6+1,6+1,6+1,6+1,9+1,9)</t>
  </si>
  <si>
    <t>22</t>
  </si>
  <si>
    <t>M</t>
  </si>
  <si>
    <t>60512125</t>
  </si>
  <si>
    <t>hranol stavební řezivo průřezu do 120cm2 do dl 6m</t>
  </si>
  <si>
    <t>32</t>
  </si>
  <si>
    <t>1197183797</t>
  </si>
  <si>
    <t>5,182*1,1 'Přepočtené koeficientem množství</t>
  </si>
  <si>
    <t>23</t>
  </si>
  <si>
    <t>762895000</t>
  </si>
  <si>
    <t>Spojovací prostředky záklopu stropů, stropnic, podbíjení hřebíky, svory</t>
  </si>
  <si>
    <t>1322635671</t>
  </si>
  <si>
    <t>24</t>
  </si>
  <si>
    <t>998762103</t>
  </si>
  <si>
    <t>Přesun hmot pro konstrukce tesařské stanovený z hmotnosti přesunovaného materiálu vodorovná dopravní vzdálenost do 50 m v objektech výšky přes 12 do 24 m</t>
  </si>
  <si>
    <t>-2075040983</t>
  </si>
  <si>
    <t>25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</si>
  <si>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</si>
  <si>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</si>
  <si>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1064937145</t>
  </si>
  <si>
    <t>26</t>
  </si>
  <si>
    <t>998762194</t>
  </si>
  <si>
    <t>Přesun hmot pro konstrukce tesařské stanovený z hmotnosti přesunovaného materiálu Příplatek k cenám za zvětšený přesun přes vymezenou největší dopravní vzdálenost do 1000 m</t>
  </si>
  <si>
    <t>248948200</t>
  </si>
  <si>
    <t>763</t>
  </si>
  <si>
    <t>Konstrukce suché výstavby</t>
  </si>
  <si>
    <t>27</t>
  </si>
  <si>
    <t>763221120</t>
  </si>
  <si>
    <t>Stěna předsazená ze sádrovláknitých desek s nosnou konstrukcí z ocelových profilů CW, UW jednoduše opláštěná deskou tl. 12,5 mm, TI tl. 50 mm 20 kg/m3, stěna tl. 62,5 mm, profil 50</t>
  </si>
  <si>
    <t>1745352382</t>
  </si>
  <si>
    <t>zákryt instalací</t>
  </si>
  <si>
    <t>5,0</t>
  </si>
  <si>
    <t>28</t>
  </si>
  <si>
    <t>998763101</t>
  </si>
  <si>
    <t>Přesun hmot pro dřevostavby stanovený z hmotnosti přesunovaného materiálu vodorovná dopravní vzdálenost do 50 m v objektech výšky přes 6 do 12 m</t>
  </si>
  <si>
    <t>1226901740</t>
  </si>
  <si>
    <t>29</t>
  </si>
  <si>
    <t>998763181</t>
  </si>
  <si>
    <t>Přesun hmot pro dřevostavby stanovený z hmotnosti přesunovaného materiálu Příplatek k ceně za přesun prováděný bez použití mechanizace pro jakoukoliv výšku objektu</t>
  </si>
  <si>
    <t>709856362</t>
  </si>
  <si>
    <t>30</t>
  </si>
  <si>
    <t>998763194</t>
  </si>
  <si>
    <t>Přesun hmot pro dřevostavby stanovený z hmotnosti přesunovaného materiálu Příplatek k ceně za zvětšený přesun přes vymezenou největší dopravní vzdálenost do 1000 m</t>
  </si>
  <si>
    <t>-809800854</t>
  </si>
  <si>
    <t>766</t>
  </si>
  <si>
    <t>Konstrukce truhlářské</t>
  </si>
  <si>
    <t>31</t>
  </si>
  <si>
    <t>766000002</t>
  </si>
  <si>
    <t>DOD+MTZ dřevěné zábradlí z hoblovaných fošen vč. povrchové úpravy a závěsů pro možné odejmutí zábradlí dle tab. výrobků 2/T</t>
  </si>
  <si>
    <t>kus</t>
  </si>
  <si>
    <t>801836439</t>
  </si>
  <si>
    <t>zábradlí v okně u zvýšené podlahy - laboratorní stoly</t>
  </si>
  <si>
    <t>766660717</t>
  </si>
  <si>
    <t>Montáž dveřních doplňků samozavírače na zárubeň ocelovou</t>
  </si>
  <si>
    <t>1709734545</t>
  </si>
  <si>
    <t>33</t>
  </si>
  <si>
    <t>54917250</t>
  </si>
  <si>
    <t>samozavírač dveří hydraulický K214 č.11 zlatá bronz</t>
  </si>
  <si>
    <t>-596488079</t>
  </si>
  <si>
    <t>34</t>
  </si>
  <si>
    <t>766660718</t>
  </si>
  <si>
    <t>Montáž dveřních doplňků stavěče křídla</t>
  </si>
  <si>
    <t>-1099883352</t>
  </si>
  <si>
    <t>35</t>
  </si>
  <si>
    <t>766000001</t>
  </si>
  <si>
    <t>DOD Stavěč křídla dveří</t>
  </si>
  <si>
    <t>475761096</t>
  </si>
  <si>
    <t>36</t>
  </si>
  <si>
    <t>766695212</t>
  </si>
  <si>
    <t>Montáž ostatních truhlářských konstrukcí prahů dveří jednokřídlových, šířky do 100 mm</t>
  </si>
  <si>
    <t>1542453210</t>
  </si>
  <si>
    <t>37</t>
  </si>
  <si>
    <t>61187156</t>
  </si>
  <si>
    <t>práh dveřní dřevěný dubový tl 20mm dl 820mm š 100mm</t>
  </si>
  <si>
    <t>-1950312869</t>
  </si>
  <si>
    <t>38</t>
  </si>
  <si>
    <t>61187176</t>
  </si>
  <si>
    <t>práh dveřní dřevěný dubový tl 20mm dl 920mm š 100mm</t>
  </si>
  <si>
    <t>1560576133</t>
  </si>
  <si>
    <t>39</t>
  </si>
  <si>
    <t>998766202</t>
  </si>
  <si>
    <t>Přesun hmot pro konstrukce truhlářské stanovený procentní sazbou (%) z ceny vodorovná dopravní vzdálenost do 50 m v objektech výšky přes 6 do 12 m</t>
  </si>
  <si>
    <t>%</t>
  </si>
  <si>
    <t>-1732359422</t>
  </si>
  <si>
    <t>40</t>
  </si>
  <si>
    <t>998766294</t>
  </si>
  <si>
    <t>Přesun hmot pro konstrukce truhlářské stanovený procentní sazbou (%) z ceny Příplatek k cenám za zvětšený přesun přes vymezenou největší dopravní vzdálenost do 1000 m</t>
  </si>
  <si>
    <t>2044285429</t>
  </si>
  <si>
    <t>767</t>
  </si>
  <si>
    <t>Konstrukce zámečnické</t>
  </si>
  <si>
    <t>41</t>
  </si>
  <si>
    <t>767000001x</t>
  </si>
  <si>
    <t xml:space="preserve">DOD+MTZ nerezový přejezdný práh š. 100 mm, tl. 1 mm </t>
  </si>
  <si>
    <t>bm</t>
  </si>
  <si>
    <t>1126060461</t>
  </si>
  <si>
    <t>(0,9)*1</t>
  </si>
  <si>
    <t>42</t>
  </si>
  <si>
    <t>767000002x</t>
  </si>
  <si>
    <t xml:space="preserve">DOD+MTZ AL větracích mřížek 90/500 mm </t>
  </si>
  <si>
    <t>ks</t>
  </si>
  <si>
    <t>214335771</t>
  </si>
  <si>
    <t>atupínek s rozvodem plynu</t>
  </si>
  <si>
    <t>43</t>
  </si>
  <si>
    <t>998767202</t>
  </si>
  <si>
    <t>Přesun hmot pro zámečnické konstrukce stanovený procentní sazbou (%) z ceny vodorovná dopravní vzdálenost do 50 m v objektech výšky přes 6 do 12 m</t>
  </si>
  <si>
    <t>-1091191336</t>
  </si>
  <si>
    <t>44</t>
  </si>
  <si>
    <t>998767294</t>
  </si>
  <si>
    <t>Přesun hmot pro zámečnické konstrukce stanovený procentní sazbou (%) z ceny Příplatek k cenám za zvětšený přesun přes vymezenou největší dopravní vzdálenost do 1000 m</t>
  </si>
  <si>
    <t>1686201842</t>
  </si>
  <si>
    <t>776</t>
  </si>
  <si>
    <t>Podlahy povlakové</t>
  </si>
  <si>
    <t>45</t>
  </si>
  <si>
    <t>776111112</t>
  </si>
  <si>
    <t>Příprava podkladu broušení podlah nového podkladu betonového</t>
  </si>
  <si>
    <t>-2115982227</t>
  </si>
  <si>
    <t>46</t>
  </si>
  <si>
    <t>776111311</t>
  </si>
  <si>
    <t>Příprava podkladu vysátí podlah</t>
  </si>
  <si>
    <t>267475782</t>
  </si>
  <si>
    <t>83,9*2</t>
  </si>
  <si>
    <t>20,9*2</t>
  </si>
  <si>
    <t>47</t>
  </si>
  <si>
    <t>776121311</t>
  </si>
  <si>
    <t>Příprava podkladu penetrace vodou ředitelná na savý podklad (válečkováním) ředěná v poměru 1:1 podlah</t>
  </si>
  <si>
    <t>213116806</t>
  </si>
  <si>
    <t>48</t>
  </si>
  <si>
    <t>776141121</t>
  </si>
  <si>
    <t>Příprava podkladu vyrovnání samonivelační stěrkou podlah min.pevnosti 30 MPa, tloušťky do 3 mm</t>
  </si>
  <si>
    <t>-2024303397</t>
  </si>
  <si>
    <t>49</t>
  </si>
  <si>
    <t>776221111</t>
  </si>
  <si>
    <t>Montáž podlahovin z PVC lepením standardním lepidlem z pásů standardních</t>
  </si>
  <si>
    <t>184449735</t>
  </si>
  <si>
    <t>50</t>
  </si>
  <si>
    <t>28411020</t>
  </si>
  <si>
    <t>PVC homogenní zátěžová tl 2,00 mm, úprava PUR, třída zátěže 34/43, hmotnost 3200g/m2, hořlavost Bfl S1,</t>
  </si>
  <si>
    <t>513899240</t>
  </si>
  <si>
    <t>94,2559709923664*1,1 'Přepočtené koeficientem množství</t>
  </si>
  <si>
    <t>51</t>
  </si>
  <si>
    <t>776223111</t>
  </si>
  <si>
    <t>Montáž podlahovin z PVC spoj podlah svařováním za tepla (včetně frézování)</t>
  </si>
  <si>
    <t>-50948156</t>
  </si>
  <si>
    <t>(7,1)*8</t>
  </si>
  <si>
    <t>(7,1)*2</t>
  </si>
  <si>
    <t>52</t>
  </si>
  <si>
    <t>776411111x</t>
  </si>
  <si>
    <t>Montáž soklíků lepením obvodových, výšky do 80 mm</t>
  </si>
  <si>
    <t>1493851513</t>
  </si>
  <si>
    <t>(7,1+12,0+7,1+12,0)</t>
  </si>
  <si>
    <t>(0,45)*6</t>
  </si>
  <si>
    <t>(0,25)*5</t>
  </si>
  <si>
    <t>(0,65+1,65+3,5+2,0)</t>
  </si>
  <si>
    <t>-(0,8+0,9)</t>
  </si>
  <si>
    <t>(7,1+3,0+7,1+3,0)</t>
  </si>
  <si>
    <t>53</t>
  </si>
  <si>
    <t>28411003</t>
  </si>
  <si>
    <t>lišta soklová PVC 30x30mm</t>
  </si>
  <si>
    <t>-1197005003</t>
  </si>
  <si>
    <t>66,75*1,02 'Přepočtené koeficientem množství</t>
  </si>
  <si>
    <t>54</t>
  </si>
  <si>
    <t>776421212</t>
  </si>
  <si>
    <t>Montáž lišt schodišťových šroubovaných</t>
  </si>
  <si>
    <t>-1110973393</t>
  </si>
  <si>
    <t>(1,75+0,6+4,5+2,05)</t>
  </si>
  <si>
    <t>(2,15+4,7+1,75+0,1)</t>
  </si>
  <si>
    <t>55</t>
  </si>
  <si>
    <t>55300000x</t>
  </si>
  <si>
    <t>profil rohový Al vrtaný 30mm stříbro</t>
  </si>
  <si>
    <t>1640479019</t>
  </si>
  <si>
    <t>7,95*1,02 'Přepočtené koeficientem množství</t>
  </si>
  <si>
    <t>56</t>
  </si>
  <si>
    <t>776991141</t>
  </si>
  <si>
    <t>Ostatní práce údržba nových podlahovin po pokládce pastování a leštění ručně</t>
  </si>
  <si>
    <t>755564706</t>
  </si>
  <si>
    <t>57</t>
  </si>
  <si>
    <t>776201811</t>
  </si>
  <si>
    <t>Demontáž povlakových podlahovin lepených ručně bez podložky</t>
  </si>
  <si>
    <t>460436342</t>
  </si>
  <si>
    <t>58</t>
  </si>
  <si>
    <t>776410811</t>
  </si>
  <si>
    <t>Demontáž soklíků nebo lišt pryžových nebo plastových</t>
  </si>
  <si>
    <t>497852827</t>
  </si>
  <si>
    <t>59</t>
  </si>
  <si>
    <t>776430811</t>
  </si>
  <si>
    <t>Demontáž soklíků nebo lišt hran schodišťových</t>
  </si>
  <si>
    <t>1934810129</t>
  </si>
  <si>
    <t>60</t>
  </si>
  <si>
    <t>998776102</t>
  </si>
  <si>
    <t>Přesun hmot pro podlahy povlakové stanovený z hmotnosti přesunovaného materiálu vodorovná dopravní vzdálenost do 50 m v objektech výšky přes 6 do 12 m</t>
  </si>
  <si>
    <t>-658158434</t>
  </si>
  <si>
    <t>61</t>
  </si>
  <si>
    <t>998776181</t>
  </si>
  <si>
    <t>Přesun hmot pro podlahy povlakové stanovený z hmotnosti přesunovaného materiálu Příplatek k cenám za přesun prováděný bez použití mechanizace pro jakoukoliv výšku objektu</t>
  </si>
  <si>
    <t>-562272836</t>
  </si>
  <si>
    <t>62</t>
  </si>
  <si>
    <t>998776194</t>
  </si>
  <si>
    <t>Přesun hmot pro podlahy povlakové stanovený z hmotnosti přesunovaného materiálu Příplatek k cenám za zvětšený přesun přes vymezenou největší dopravní vzdálenost do 1000 m</t>
  </si>
  <si>
    <t>1754036212</t>
  </si>
  <si>
    <t>781</t>
  </si>
  <si>
    <t>Dokončovací práce - obklady</t>
  </si>
  <si>
    <t>63</t>
  </si>
  <si>
    <t>781121011</t>
  </si>
  <si>
    <t>Příprava podkladu před provedením obkladu nátěr penetrační na stěnu</t>
  </si>
  <si>
    <t>1822041929</t>
  </si>
  <si>
    <t>64</t>
  </si>
  <si>
    <t>781161021</t>
  </si>
  <si>
    <t>Příprava podkladu před provedením obkladu montáž profilu ukončujícího profilu rohového, vanového</t>
  </si>
  <si>
    <t>-191067917</t>
  </si>
  <si>
    <t>(1,5)*4</t>
  </si>
  <si>
    <t>65</t>
  </si>
  <si>
    <t>28342001</t>
  </si>
  <si>
    <t>lišta ukončovací pro obklady profilovaná v barvě</t>
  </si>
  <si>
    <t>549100895</t>
  </si>
  <si>
    <t>18,25*1,1 'Přepočtené koeficientem množství</t>
  </si>
  <si>
    <t>66</t>
  </si>
  <si>
    <t>781474114</t>
  </si>
  <si>
    <t>Montáž obkladů vnitřních stěn z dlaždic keramických lepených flexibilním lepidlem maloformátových hladkých přes 19 do 22 ks/m2</t>
  </si>
  <si>
    <t>795523463</t>
  </si>
  <si>
    <t>67</t>
  </si>
  <si>
    <t>59700001</t>
  </si>
  <si>
    <t>obklad keramický hladký přes 19 do 22 ks/m2 (barva bílá)</t>
  </si>
  <si>
    <t>-2039849249</t>
  </si>
  <si>
    <t>obklad 200/250 mm, barva bílá, WAA G6104 mat</t>
  </si>
  <si>
    <t>1,95*0,75</t>
  </si>
  <si>
    <t>2,025*0,75</t>
  </si>
  <si>
    <t>8,382*1,1 'Přepočtené koeficientem množství</t>
  </si>
  <si>
    <t>68</t>
  </si>
  <si>
    <t>59700002</t>
  </si>
  <si>
    <t>obklad keramický hladký přes 19 do 22 ks/m2 (barva světle šedá)</t>
  </si>
  <si>
    <t>-1027388757</t>
  </si>
  <si>
    <t>obklad 200/250 mm, světle šedá, WAA G6012 mat</t>
  </si>
  <si>
    <t>1,95*0,25</t>
  </si>
  <si>
    <t>2,025*0,25</t>
  </si>
  <si>
    <t>69</t>
  </si>
  <si>
    <t>781495141</t>
  </si>
  <si>
    <t>Obklad - dokončující práce průnik obkladem kruhový, bez izolace do DN 30</t>
  </si>
  <si>
    <t>-1523754193</t>
  </si>
  <si>
    <t>70</t>
  </si>
  <si>
    <t>781495142</t>
  </si>
  <si>
    <t>Obklad - dokončující práce průnik obkladem kruhový, bez izolace přes DN 30 do DN 90</t>
  </si>
  <si>
    <t>-16857292</t>
  </si>
  <si>
    <t>1+2</t>
  </si>
  <si>
    <t>71</t>
  </si>
  <si>
    <t>998781102</t>
  </si>
  <si>
    <t>Přesun hmot pro obklady keramické stanovený z hmotnosti přesunovaného materiálu vodorovná dopravní vzdálenost do 50 m v objektech výšky přes 6 do 12 m</t>
  </si>
  <si>
    <t>-193157565</t>
  </si>
  <si>
    <t>72</t>
  </si>
  <si>
    <t>998781181</t>
  </si>
  <si>
    <t>Přesun hmot pro obklady keramické stanovený z hmotnosti přesunovaného materiálu Příplatek k cenám za přesun prováděný bez použití mechanizace pro jakoukoliv výšku objektu</t>
  </si>
  <si>
    <t>1989058657</t>
  </si>
  <si>
    <t>73</t>
  </si>
  <si>
    <t>998781194</t>
  </si>
  <si>
    <t>Přesun hmot pro obklady keramické stanovený z hmotnosti přesunovaného materiálu Příplatek k cenám za zvětšený přesun přes vymezenou největší dopravní vzdálenost do 1000 m</t>
  </si>
  <si>
    <t>1775052761</t>
  </si>
  <si>
    <t>783</t>
  </si>
  <si>
    <t>Dokončovací práce - nátěry</t>
  </si>
  <si>
    <t>74</t>
  </si>
  <si>
    <t>783106805</t>
  </si>
  <si>
    <t>Odstranění nátěrů z truhlářských konstrukcí opálením s obroušením</t>
  </si>
  <si>
    <t>1374480511</t>
  </si>
  <si>
    <t>dveře</t>
  </si>
  <si>
    <t>(0,85*2,05)*2*1</t>
  </si>
  <si>
    <t>(0,95*2,05)*2*1</t>
  </si>
  <si>
    <t>75</t>
  </si>
  <si>
    <t>783124101</t>
  </si>
  <si>
    <t>Základní nátěr truhlářských konstrukcí jednonásobný akrylátový</t>
  </si>
  <si>
    <t>2060564434</t>
  </si>
  <si>
    <t>76</t>
  </si>
  <si>
    <t>783127101</t>
  </si>
  <si>
    <t>Krycí nátěr truhlářských konstrukcí jednonásobný akrylátový</t>
  </si>
  <si>
    <t>-3123164</t>
  </si>
  <si>
    <t>77</t>
  </si>
  <si>
    <t>783306805</t>
  </si>
  <si>
    <t>Odstranění nátěrů ze zámečnických konstrukcí opálením s obroušením</t>
  </si>
  <si>
    <t>-1859093934</t>
  </si>
  <si>
    <t>dveře - zárubně</t>
  </si>
  <si>
    <t>(0,96)*1</t>
  </si>
  <si>
    <t>(0,98)*1</t>
  </si>
  <si>
    <t>78</t>
  </si>
  <si>
    <t>783324101</t>
  </si>
  <si>
    <t>Základní nátěr zámečnických konstrukcí jednonásobný akrylátový</t>
  </si>
  <si>
    <t>-1309938819</t>
  </si>
  <si>
    <t>79</t>
  </si>
  <si>
    <t>783325101</t>
  </si>
  <si>
    <t>Mezinátěr zámečnických konstrukcí jednonásobný akrylátový</t>
  </si>
  <si>
    <t>-216325344</t>
  </si>
  <si>
    <t>80</t>
  </si>
  <si>
    <t>783327101</t>
  </si>
  <si>
    <t>Krycí nátěr (email) zámečnických konstrukcí jednonásobný akrylátový</t>
  </si>
  <si>
    <t>486030716</t>
  </si>
  <si>
    <t>784</t>
  </si>
  <si>
    <t>Dokončovací práce - malby a tapety</t>
  </si>
  <si>
    <t>81</t>
  </si>
  <si>
    <t>784121001</t>
  </si>
  <si>
    <t>Oškrabání malby v místnostech výšky do 3,80 m</t>
  </si>
  <si>
    <t>-133110614</t>
  </si>
  <si>
    <t>(12,0+7,1+12,0+7,1)*3,25</t>
  </si>
  <si>
    <t>(7,1+3,0+7,1+3,0)*3,25</t>
  </si>
  <si>
    <t>82</t>
  </si>
  <si>
    <t>784121011</t>
  </si>
  <si>
    <t>Rozmývání podkladu po oškrabání malby v místnostech výšky do 3,80 m</t>
  </si>
  <si>
    <t>905155606</t>
  </si>
  <si>
    <t>83</t>
  </si>
  <si>
    <t>784161111</t>
  </si>
  <si>
    <t>Bandážování rohů stěn v místnostech výšky do 3,80 m</t>
  </si>
  <si>
    <t>-859112569</t>
  </si>
  <si>
    <t>90,0</t>
  </si>
  <si>
    <t>30,0</t>
  </si>
  <si>
    <t>84</t>
  </si>
  <si>
    <t>59030680</t>
  </si>
  <si>
    <t>páska ze skelných vláken pro SDK</t>
  </si>
  <si>
    <t>1639907312</t>
  </si>
  <si>
    <t>120*1,05 'Přepočtené koeficientem množství</t>
  </si>
  <si>
    <t>85</t>
  </si>
  <si>
    <t>784161401</t>
  </si>
  <si>
    <t>Celoplošné vyrovnání podkladu sádrovou stěrkou, tloušťky do 3 mm vyhlazením v místnostech výšky do 3,80 m</t>
  </si>
  <si>
    <t>1333696688</t>
  </si>
  <si>
    <t>86</t>
  </si>
  <si>
    <t>784171001</t>
  </si>
  <si>
    <t>Olepování vnitřních ploch (materiál ve specifikaci) včetně pozdějšího odlepení páskou nebo fólií v místnostech výšky do 3,80 m</t>
  </si>
  <si>
    <t>875406602</t>
  </si>
  <si>
    <t>obklad</t>
  </si>
  <si>
    <t>okna</t>
  </si>
  <si>
    <t>(2,4+2,6+2,4)*4</t>
  </si>
  <si>
    <t>(2,0+0,8+2,0)*1</t>
  </si>
  <si>
    <t>(2,0+0,9+2,0)*1</t>
  </si>
  <si>
    <t>(2,4+2,6+2,4)*1</t>
  </si>
  <si>
    <t>87</t>
  </si>
  <si>
    <t>58124838</t>
  </si>
  <si>
    <t>páska maskovací krepová pro malířské potřeby š 50mm</t>
  </si>
  <si>
    <t>216680179</t>
  </si>
  <si>
    <t>65,05*1,1 'Přepočtené koeficientem množství</t>
  </si>
  <si>
    <t>88</t>
  </si>
  <si>
    <t>784171101</t>
  </si>
  <si>
    <t>Zakrytí nemalovaných ploch (materiál ve specifikaci) včetně pozdějšího odkrytí podlah</t>
  </si>
  <si>
    <t>252774741</t>
  </si>
  <si>
    <t>89</t>
  </si>
  <si>
    <t>58124842</t>
  </si>
  <si>
    <t>fólie pro malířské potřeby zakrývací tl 7µ 4x5m</t>
  </si>
  <si>
    <t>1609883295</t>
  </si>
  <si>
    <t>104,8*1,05 'Přepočtené koeficientem množství</t>
  </si>
  <si>
    <t>90</t>
  </si>
  <si>
    <t>784181101</t>
  </si>
  <si>
    <t>Penetrace podkladu jednonásobná základní akrylátová v místnostech výšky do 3,80 m</t>
  </si>
  <si>
    <t>673121834</t>
  </si>
  <si>
    <t>91</t>
  </si>
  <si>
    <t>784191003</t>
  </si>
  <si>
    <t>Čištění vnitřních ploch hrubý úklid po provedení malířských prací omytím oken dvojitých nebo zdvojených</t>
  </si>
  <si>
    <t>33747995</t>
  </si>
  <si>
    <t>(2,6*2,4)*4</t>
  </si>
  <si>
    <t>skleněné luxfery</t>
  </si>
  <si>
    <t>(1,6*1,05)*4</t>
  </si>
  <si>
    <t>(2,6*2,4)*1</t>
  </si>
  <si>
    <t>92</t>
  </si>
  <si>
    <t>784191005</t>
  </si>
  <si>
    <t>Čištění vnitřních ploch hrubý úklid po provedení malířských prací omytím dveří nebo vrat</t>
  </si>
  <si>
    <t>-135458870</t>
  </si>
  <si>
    <t>(0,8*2,0)*1*1</t>
  </si>
  <si>
    <t>(0,9*2,0)*2*1</t>
  </si>
  <si>
    <t>93</t>
  </si>
  <si>
    <t>784191007</t>
  </si>
  <si>
    <t>Čištění vnitřních ploch hrubý úklid po provedení malířských prací omytím podlah</t>
  </si>
  <si>
    <t>-1781478654</t>
  </si>
  <si>
    <t>94</t>
  </si>
  <si>
    <t>784211001</t>
  </si>
  <si>
    <t>Malby z malířských směsí otěruvzdorných za mokra jednonásobné, bílé za mokra otěruvzdorné výborně v místnostech výšky do 3,80 m</t>
  </si>
  <si>
    <t>2065283247</t>
  </si>
  <si>
    <t>95</t>
  </si>
  <si>
    <t>784211043</t>
  </si>
  <si>
    <t>Malby z malířských směsí otěruvzdorných za mokra Příplatek k cenám jednonásobných maleb za zvýšenou pracnost při provádění styku 2 barev</t>
  </si>
  <si>
    <t>-600809693</t>
  </si>
  <si>
    <t>2 - zdravotní technika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</si>
  <si>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</si>
  <si>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</si>
  <si>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</si>
  <si>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</si>
  <si>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HZS - Hodinové zúčtovací sazby</t>
  </si>
  <si>
    <t>Práce a dodávky PSV</t>
  </si>
  <si>
    <t>721</t>
  </si>
  <si>
    <t>Zdravotechnika - vnitřní kanalizace</t>
  </si>
  <si>
    <t>721140903</t>
  </si>
  <si>
    <t>Opravy odpadního potrubí litinového vsazení odbočky do potrubí DN 75</t>
  </si>
  <si>
    <t>CS ÚRS 2017 01</t>
  </si>
  <si>
    <t>-984090435</t>
  </si>
  <si>
    <t>721140905</t>
  </si>
  <si>
    <t>Opravy odpadního potrubí litinového vsazení odbočky do potrubí DN 100</t>
  </si>
  <si>
    <t>CS ÚRS 2020 01</t>
  </si>
  <si>
    <t>-1408237527</t>
  </si>
  <si>
    <t>721140913</t>
  </si>
  <si>
    <t>Opravy odpadního potrubí litinového propojení dosavadního potrubí DN 75</t>
  </si>
  <si>
    <t>-349887</t>
  </si>
  <si>
    <t>721140915</t>
  </si>
  <si>
    <t>Opravy odpadního potrubí litinového propojení dosavadního potrubí DN 100</t>
  </si>
  <si>
    <t>-1106512701</t>
  </si>
  <si>
    <t>721140923</t>
  </si>
  <si>
    <t>Opravy odpadního potrubí litinového krácení trub DN 75</t>
  </si>
  <si>
    <t>-1544478696</t>
  </si>
  <si>
    <t>721140925</t>
  </si>
  <si>
    <t>Opravy odpadního potrubí litinového krácení trub DN 100</t>
  </si>
  <si>
    <t>1127778318</t>
  </si>
  <si>
    <t>721174043</t>
  </si>
  <si>
    <t>Potrubí z trub polypropylenových připojovací DN 50</t>
  </si>
  <si>
    <t>1922542246</t>
  </si>
  <si>
    <t>721194105</t>
  </si>
  <si>
    <t>Vyměření přípojek na potrubí vyvedení a upevnění odpadních výpustek DN 50</t>
  </si>
  <si>
    <t>1973265735</t>
  </si>
  <si>
    <t>721290123</t>
  </si>
  <si>
    <t>Zkouška těsnosti kanalizace v objektech kouřem do DN 300</t>
  </si>
  <si>
    <t>1850041475</t>
  </si>
  <si>
    <t>721300912</t>
  </si>
  <si>
    <t>Pročištění svislých odpadů v jednom podlaží do DN 200</t>
  </si>
  <si>
    <t>-1395632926</t>
  </si>
  <si>
    <t>998721101</t>
  </si>
  <si>
    <t>Přesun hmot pro vnitřní kanalizace stanovený z hmotnosti přesunovaného materiálu vodorovná dopravní vzdálenost do 50 m v objektech výšky do 6 m</t>
  </si>
  <si>
    <t>793195255</t>
  </si>
  <si>
    <t>722</t>
  </si>
  <si>
    <t>Zdravotechnika - vnitřní vodovod</t>
  </si>
  <si>
    <t>722174022</t>
  </si>
  <si>
    <t>Potrubí z plastových trubek z polypropylenu (PPR) svařovaných polyfuzně PN 20 (SDR 6) D 20 x 3,4</t>
  </si>
  <si>
    <t>120874930</t>
  </si>
  <si>
    <t>722174023</t>
  </si>
  <si>
    <t>Potrubí z plastových trubek z polypropylenu (PPR) svařovaných polyfuzně PN 20 (SDR 6) D 25 x 4,2</t>
  </si>
  <si>
    <t>158145033</t>
  </si>
  <si>
    <t>722174024</t>
  </si>
  <si>
    <t>Potrubí z plastových trubek z polypropylenu (PPR) svařovaných polyfuzně PN 20 (SDR 6) D 32 x 5,4</t>
  </si>
  <si>
    <t>-253596509</t>
  </si>
  <si>
    <t>722179192</t>
  </si>
  <si>
    <t>Příplatek k ceně rozvody vody z plastů za práce malého rozsahu na zakázce při průměru trubek do 32 mm, do 15 svarů</t>
  </si>
  <si>
    <t>soubor</t>
  </si>
  <si>
    <t>1541538284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</si>
  <si>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</si>
  <si>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</si>
  <si>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1677820936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</si>
  <si>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</si>
  <si>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</si>
  <si>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-1162498487</t>
  </si>
  <si>
    <t>722190401</t>
  </si>
  <si>
    <t>Zřízení přípojek na potrubí vyvedení a upevnění výpustek do DN 25</t>
  </si>
  <si>
    <t>775506675</t>
  </si>
  <si>
    <t>722220152</t>
  </si>
  <si>
    <t>Armatury s jedním závitem plastové (PPR) PN 20 (SDR 6) DN 20 x G 1/2</t>
  </si>
  <si>
    <t>-245645058</t>
  </si>
  <si>
    <t>722232122</t>
  </si>
  <si>
    <t>Armatury se dvěma závity kulové kohouty PN 42 do 185 °C plnoprůtokové vnitřní závit G 1/2</t>
  </si>
  <si>
    <t>-2075765497</t>
  </si>
  <si>
    <t>722232123</t>
  </si>
  <si>
    <t>Armatury se dvěma závity kulové kohouty PN 42 do 185 st.C plnoprůtokové vnitřní závit G 3/4</t>
  </si>
  <si>
    <t>169555896</t>
  </si>
  <si>
    <t>722290226</t>
  </si>
  <si>
    <t>Zkoušky, proplach a desinfekce vodovodního potrubí zkoušky těsnosti vodovodního potrubí závitového do DN 50</t>
  </si>
  <si>
    <t>59224278</t>
  </si>
  <si>
    <t>722290234</t>
  </si>
  <si>
    <t>Zkoušky, proplach a desinfekce vodovodního potrubí proplach a desinfekce vodovodního potrubí do DN 80</t>
  </si>
  <si>
    <t>-1630882650</t>
  </si>
  <si>
    <t>722999001</t>
  </si>
  <si>
    <t>Napojení na stávající rozvody vody</t>
  </si>
  <si>
    <t>413429971</t>
  </si>
  <si>
    <t>722999002</t>
  </si>
  <si>
    <t>Vypuštění a napuštění stávajícího rozvodu vody před a po opravě</t>
  </si>
  <si>
    <t>hod</t>
  </si>
  <si>
    <t>1873489724</t>
  </si>
  <si>
    <t>998722101</t>
  </si>
  <si>
    <t>Přesun hmot pro vnitřní vodovod stanovený z hmotnosti přesunovaného materiálu vodorovná dopravní vzdálenost do 50 m v objektech výšky do 6 m</t>
  </si>
  <si>
    <t>-46973899</t>
  </si>
  <si>
    <t>725</t>
  </si>
  <si>
    <t>Zdravotechnika - zařizovací předměty</t>
  </si>
  <si>
    <t>725211603</t>
  </si>
  <si>
    <t>Umyvadla keramická bez výtokových armatur se zápachovou uzávěrkou připevněná na stěnu šrouby bílá bez sloupu nebo krytu na sifon 600 mm</t>
  </si>
  <si>
    <t>693326627</t>
  </si>
  <si>
    <t>725822612</t>
  </si>
  <si>
    <t>Baterie umyvadlové stojánkové pákové s výpustí</t>
  </si>
  <si>
    <t>2107000596</t>
  </si>
  <si>
    <t>725861102</t>
  </si>
  <si>
    <t>Zápachové uzávěrky zařizovacích předmětů pro umyvadla DN 40</t>
  </si>
  <si>
    <t>-852679668</t>
  </si>
  <si>
    <t>998725101</t>
  </si>
  <si>
    <t>Přesun hmot pro zařizovací předměty stanovený z hmotnosti přesunovaného materiálu vodorovná dopravní vzdálenost do 50 m v objektech výšky do 6 m</t>
  </si>
  <si>
    <t>-499711552</t>
  </si>
  <si>
    <t>HZS</t>
  </si>
  <si>
    <t>Hodinové zúčtovací sazby</t>
  </si>
  <si>
    <t>HZS2212</t>
  </si>
  <si>
    <t>Hodinové zúčtovací sazby profesí PSV provádění stavebních instalací instalatér odborný</t>
  </si>
  <si>
    <t>512</t>
  </si>
  <si>
    <t>161362677</t>
  </si>
  <si>
    <t>3 - elektroinstalace</t>
  </si>
  <si>
    <t xml:space="preserve">    741 - Elektroinstalace - silnoproud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</si>
  <si>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</si>
  <si>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</si>
  <si>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</si>
  <si>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</si>
  <si>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</si>
  <si>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</si>
  <si>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741</t>
  </si>
  <si>
    <t>Elektroinstalace - silnoproud</t>
  </si>
  <si>
    <t>001</t>
  </si>
  <si>
    <t>Montáž svorek hromosvodných na potrubí se zhotovením pásku</t>
  </si>
  <si>
    <t>-215608329</t>
  </si>
  <si>
    <t>1420000104</t>
  </si>
  <si>
    <t xml:space="preserve">Cu pásek ke svorce pospojovací  délka 0,5m</t>
  </si>
  <si>
    <t>1765087746</t>
  </si>
  <si>
    <t>1420000103</t>
  </si>
  <si>
    <t>svorka na pospojení potrubí</t>
  </si>
  <si>
    <t>53400353</t>
  </si>
  <si>
    <t>741110002</t>
  </si>
  <si>
    <t>Montáž trubek elektroinstalačních s nasunutím nebo našroubováním do krabic plastových tuhých, uložených pevně, vnější D přes 23 do 35 mm</t>
  </si>
  <si>
    <t>1807166507</t>
  </si>
  <si>
    <t>345710620</t>
  </si>
  <si>
    <t>trubka elektroinstalační ohebná z PVC (ČSN)2316</t>
  </si>
  <si>
    <t>CS ÚRS 2017 02</t>
  </si>
  <si>
    <t>128</t>
  </si>
  <si>
    <t>260293550</t>
  </si>
  <si>
    <t>345710630</t>
  </si>
  <si>
    <t>trubka elektroinstalační ohebná z PVC (ČSN) 2323</t>
  </si>
  <si>
    <t>-2028598555</t>
  </si>
  <si>
    <t>345710660</t>
  </si>
  <si>
    <t>trubka elektroinstalační ohebná z PVC (ČSN) 2348</t>
  </si>
  <si>
    <t>-2144719331</t>
  </si>
  <si>
    <t>741110511</t>
  </si>
  <si>
    <t>Montáž lišt a kanálků elektroinstalačních se spojkami, ohyby a rohy a s nasunutím do krabic vkládacích s víčkem, šířky do 60 mm</t>
  </si>
  <si>
    <t>-1845851470</t>
  </si>
  <si>
    <t>345718310</t>
  </si>
  <si>
    <t>lišta elektroinstalační hranatá bílá 40 x 40</t>
  </si>
  <si>
    <t>1804788840</t>
  </si>
  <si>
    <t>741112001</t>
  </si>
  <si>
    <t>Montáž krabic elektroinstalačních bez napojení na trubky a lišty, demontáže a montáže víčka a přístroje protahovacích nebo odbočných zapuštěných plastových kruhových</t>
  </si>
  <si>
    <t>-1337046473</t>
  </si>
  <si>
    <t>345715230</t>
  </si>
  <si>
    <t>krabice přístrojová odbočná s víčkem z PH, D 103 mm x 50 mm (např. KO97/5)</t>
  </si>
  <si>
    <t>316487252</t>
  </si>
  <si>
    <t>741112022</t>
  </si>
  <si>
    <t>Montáž krabic elektroinstalačních bez napojení na trubky a lišty, demontáže a montáže víčka a přístroje protahovacích nebo odbočných nástěnných plastových čtyřhranných, vel. do 160x160 mm</t>
  </si>
  <si>
    <t>-1226945512</t>
  </si>
  <si>
    <t>345715240</t>
  </si>
  <si>
    <t>krabice přístrojová odbočná s víčkem z PH, 132x132 mm, hloubka 72 mm (např.KO125)</t>
  </si>
  <si>
    <t>-321894288</t>
  </si>
  <si>
    <t>741112023</t>
  </si>
  <si>
    <t>Montáž krabic elektroinstalačních bez napojení na trubky a lišty, demontáže a montáže víčka a přístroje protahovacích nebo odbočných nástěnných plastových čtyřhranných, vel. do 250x250 mm</t>
  </si>
  <si>
    <t>1188321649</t>
  </si>
  <si>
    <t>345715440</t>
  </si>
  <si>
    <t>skříň rozvodná, 205x255 mm, hloubka 66 mm (např.KT 250)</t>
  </si>
  <si>
    <t>2133205907</t>
  </si>
  <si>
    <t>741112061</t>
  </si>
  <si>
    <t>Montáž krabic elektroinstalačních bez napojení na trubky a lišty, demontáže a montáže víčka a přístroje přístrojových zapuštěných plastových kruhových</t>
  </si>
  <si>
    <t>-1231341196</t>
  </si>
  <si>
    <t>345715110</t>
  </si>
  <si>
    <t>krabice přístrojová instalační 500 V, D 69 mm x 30mm (např.KP 68/2)</t>
  </si>
  <si>
    <t>1590494985</t>
  </si>
  <si>
    <t>741112101</t>
  </si>
  <si>
    <t>Montáž krabic elektroinstalačních bez napojení na trubky a lišty, demontáže a montáže víčka a přístroje rozvodek se zapojením vodičů na svorkovnici zapuštěných plastových kruhových</t>
  </si>
  <si>
    <t>-851810350</t>
  </si>
  <si>
    <t>345715630</t>
  </si>
  <si>
    <t>rozvodka krabicová z PH s víčkem a svorkovnicí krabicovou šroubovací s vodiči 20x4 mm2, D 103 mm x 50 mm (např.KR 97/5)</t>
  </si>
  <si>
    <t>1206899854</t>
  </si>
  <si>
    <t>345715210</t>
  </si>
  <si>
    <t>krabice univerzální rozvodná z PH s víčkem a svorkovnicí krabicovou šroubovací s vodiči 12x4 mm2, D 73,5 mm x 43 mm (např.KU 68/2-1903)</t>
  </si>
  <si>
    <t>-748758757</t>
  </si>
  <si>
    <t>741120201</t>
  </si>
  <si>
    <t>Montáž vodičů izolovaných měděných bez ukončení uložených volně plných a laněných s PVC pláštěm, bezhalogenových, ohniodolných (CY, CHAH-R(V)) průřezu žíly 1,5 až 16 mm2</t>
  </si>
  <si>
    <t>305998527</t>
  </si>
  <si>
    <t>341421570</t>
  </si>
  <si>
    <t>vodič silový s Cu jádrem CYA H07 V-K 6 mm2</t>
  </si>
  <si>
    <t>1457773597</t>
  </si>
  <si>
    <t>741122015</t>
  </si>
  <si>
    <t>Montáž kabelů měděných bez ukončení uložených pod omítku plných kulatých (CYKY), počtu a průřezu žil 3x1,5 mm2</t>
  </si>
  <si>
    <t>-937705396</t>
  </si>
  <si>
    <t>341110300</t>
  </si>
  <si>
    <t>kabel silový s Cu jádrem CYKY 3x1,5 mm2</t>
  </si>
  <si>
    <t>1875139431</t>
  </si>
  <si>
    <t>741122016</t>
  </si>
  <si>
    <t>Montáž kabelů měděných bez ukončení uložených pod omítku plných kulatých (CYKY), počtu a průřezu žil 3x2,5 až 6 mm2</t>
  </si>
  <si>
    <t>-1542160954</t>
  </si>
  <si>
    <t>341110360</t>
  </si>
  <si>
    <t>kabel silový s Cu jádrem CYKY 3x2,5 mm2</t>
  </si>
  <si>
    <t>-2144279320</t>
  </si>
  <si>
    <t>741122143</t>
  </si>
  <si>
    <t>Montáž kabelů měděných bez ukončení uložených v trubkách zatažených plných kulatých nebo bezhalogenových (CYKY) počtu a průřezu žil 5x4 až 6 mm2</t>
  </si>
  <si>
    <t>-2035649606</t>
  </si>
  <si>
    <t>341111000</t>
  </si>
  <si>
    <t>kabel silový s Cu jádrem CYKY 5x6 mm2</t>
  </si>
  <si>
    <t>-499204869</t>
  </si>
  <si>
    <t>741130021</t>
  </si>
  <si>
    <t>Ukončení vodičů izolovaných s označením a zapojením na svorkovnici s otevřením a uzavřením krytu, průřezu žíly do 2,5 mm2</t>
  </si>
  <si>
    <t>-1103047752</t>
  </si>
  <si>
    <t>741130023</t>
  </si>
  <si>
    <t>Ukončení vodičů izolovaných s označením a zapojením na svorkovnici s otevřením a uzavřením krytu, průřezu žíly do 6 mm2</t>
  </si>
  <si>
    <t>-989733274</t>
  </si>
  <si>
    <t>741210101</t>
  </si>
  <si>
    <t>Montáž rozváděčů litinových, hliníkových nebo plastových bez zapojení vodičů sestavy hmotnosti do 50 kg</t>
  </si>
  <si>
    <t>-2141203654</t>
  </si>
  <si>
    <t>357116460</t>
  </si>
  <si>
    <t>rozvaděč jištění R1 - viz schema zapojení</t>
  </si>
  <si>
    <t>-68780399</t>
  </si>
  <si>
    <t>357116460.2</t>
  </si>
  <si>
    <t>rozvaděč jištění R-Učebna-Stávající-doplnění, viz popis na výkrese</t>
  </si>
  <si>
    <t>-605516748</t>
  </si>
  <si>
    <t>741310201</t>
  </si>
  <si>
    <t>Montáž spínačů jedno nebo dvoupólových polozapuštěných nebo zapuštěných se zapojením vodičů šroubové připojení, pro prostředí normální vypínačů, řazení 1-jednopólových</t>
  </si>
  <si>
    <t>2031827930</t>
  </si>
  <si>
    <t>345355150</t>
  </si>
  <si>
    <t>spínač 01 jednopólový 10A bílý, slonová kost, 230V, IP20</t>
  </si>
  <si>
    <t>-1576322215</t>
  </si>
  <si>
    <t>741310206</t>
  </si>
  <si>
    <t>Montáž spínačů jedno nebo dvoupólových polozapuštěných nebo zapuštěných se zapojením vodičů šroubové připojení, pro prostředí normální vypínačů, řazení 2-dvoupólových</t>
  </si>
  <si>
    <t>1968577213</t>
  </si>
  <si>
    <t>345355750</t>
  </si>
  <si>
    <t>spínač řazení 5 10A bílý, slonová kost, IP20, zapuštěný</t>
  </si>
  <si>
    <t>-869445123</t>
  </si>
  <si>
    <t>741313041</t>
  </si>
  <si>
    <t>Montáž zásuvek domovních se zapojením vodičů šroubové připojení polozapuštěných nebo zapuštěných 10/16 A, provedení 2P + PE</t>
  </si>
  <si>
    <t>-921914726</t>
  </si>
  <si>
    <t>345551030</t>
  </si>
  <si>
    <t>zásuvka 1násobná 16A 230V bílá, slonová kost, IP20</t>
  </si>
  <si>
    <t>914546486</t>
  </si>
  <si>
    <t>741313043</t>
  </si>
  <si>
    <t>Montáž zásuvek domovních se zapojením vodičů šroubové připojení polozapuštěných nebo zapuštěných 10/16 A, provedení 2x (2P + PE) dvojnásobná</t>
  </si>
  <si>
    <t>-1928559961</t>
  </si>
  <si>
    <t>345551230</t>
  </si>
  <si>
    <t xml:space="preserve">zásuvka 2násobná 16A 230V  bílá, slonová kost, IP20</t>
  </si>
  <si>
    <t>1576065099</t>
  </si>
  <si>
    <t>741313043.1</t>
  </si>
  <si>
    <t>Montáž sady pro nouzovou signalizaci ABB 3280B-C10001 B</t>
  </si>
  <si>
    <t>-528075104</t>
  </si>
  <si>
    <t>345551230.1</t>
  </si>
  <si>
    <t>Sada pro nouzovou signalizaci ABB 3280B-C10001 B</t>
  </si>
  <si>
    <t>-1490952664</t>
  </si>
  <si>
    <t>741370002</t>
  </si>
  <si>
    <t>Montáž svítidel žárovkových se zapojením vodičů bytových nebo společenských místností stropních přisazených 1 zdroj se sklem</t>
  </si>
  <si>
    <t>-892526778</t>
  </si>
  <si>
    <t>348212750.1</t>
  </si>
  <si>
    <t xml:space="preserve">EL2 -Svítidlo dle PD_x000d_
</t>
  </si>
  <si>
    <t>1192405235</t>
  </si>
  <si>
    <t>348144390.4.1</t>
  </si>
  <si>
    <t>N_Nouzové svítidlo dle PD, vč.sv.zdrojů</t>
  </si>
  <si>
    <t>168954743</t>
  </si>
  <si>
    <t>HZS2221</t>
  </si>
  <si>
    <t>Demontáž stávající elektroinstalace</t>
  </si>
  <si>
    <t>-147934298</t>
  </si>
  <si>
    <t>VRN</t>
  </si>
  <si>
    <t>VRN1</t>
  </si>
  <si>
    <t>Průzkumné, geodetické a projektové práce</t>
  </si>
  <si>
    <t>013002000</t>
  </si>
  <si>
    <t>Projektové práce - skutečné provedení</t>
  </si>
  <si>
    <t>kpl</t>
  </si>
  <si>
    <t>1024</t>
  </si>
  <si>
    <t>143284258</t>
  </si>
  <si>
    <t>VRN2</t>
  </si>
  <si>
    <t>Příprava staveniště</t>
  </si>
  <si>
    <t>023002000</t>
  </si>
  <si>
    <t>Odstranění materiálů a konstrukcí - odvoz odpadu elektro</t>
  </si>
  <si>
    <t>1375844315</t>
  </si>
  <si>
    <t>VRN3</t>
  </si>
  <si>
    <t>Zařízení staveniště</t>
  </si>
  <si>
    <t>032002000</t>
  </si>
  <si>
    <t>Vybavení staveniště</t>
  </si>
  <si>
    <t>239887891</t>
  </si>
  <si>
    <t>VRN4</t>
  </si>
  <si>
    <t>Inženýrská činnost</t>
  </si>
  <si>
    <t>044002000</t>
  </si>
  <si>
    <t>Revize elektro</t>
  </si>
  <si>
    <t>-36825477</t>
  </si>
  <si>
    <t>045002000</t>
  </si>
  <si>
    <t>Kompletační a koordinační činnost s revizním technikem,TDI a profesemi</t>
  </si>
  <si>
    <t>-563317526</t>
  </si>
  <si>
    <t>VRN9</t>
  </si>
  <si>
    <t>Ostatní náklady</t>
  </si>
  <si>
    <t>090001000</t>
  </si>
  <si>
    <t>Ostatní náklady - úklid pracoviště</t>
  </si>
  <si>
    <t>599473511</t>
  </si>
  <si>
    <t>090001000.1</t>
  </si>
  <si>
    <t>Ostatní náklady - prořez</t>
  </si>
  <si>
    <t>1607050571</t>
  </si>
  <si>
    <t>090001000.2</t>
  </si>
  <si>
    <t>Ostatní náklady - podružný materiál</t>
  </si>
  <si>
    <t>520941193</t>
  </si>
  <si>
    <t>090001000.3</t>
  </si>
  <si>
    <t>Ostatní náklady - pomocné práce elektro</t>
  </si>
  <si>
    <t>174714039</t>
  </si>
  <si>
    <t>091002000</t>
  </si>
  <si>
    <t>Ostatní náklady související s objektem - připojení zařízení</t>
  </si>
  <si>
    <t>1202412315</t>
  </si>
  <si>
    <t>4 - ústřední vytápění</t>
  </si>
  <si>
    <t xml:space="preserve">    735 - Ústřední vytápění - otopná tělesa</t>
  </si>
  <si>
    <t>735</t>
  </si>
  <si>
    <t>Ústřední vytápění - otopná tělesa</t>
  </si>
  <si>
    <t>735000912</t>
  </si>
  <si>
    <t>Regulace otopného systému při opravách vyregulování dvojregulačních ventilů a kohoutů s termostatickým ovládáním</t>
  </si>
  <si>
    <t>-400789190</t>
  </si>
  <si>
    <t>735111810</t>
  </si>
  <si>
    <t>Demontáž otopných těles litinových článkových</t>
  </si>
  <si>
    <t>-1054245250</t>
  </si>
  <si>
    <t>735191902</t>
  </si>
  <si>
    <t>Ostatní opravy otopných těles vyzkoušení tlakem po opravě otopných těles litinových</t>
  </si>
  <si>
    <t>1157371580</t>
  </si>
  <si>
    <t>735191904</t>
  </si>
  <si>
    <t>Ostatní opravy otopných těles vyčištění propláchnutím vodou otopných těles litinových</t>
  </si>
  <si>
    <t>575957768</t>
  </si>
  <si>
    <t>735191910</t>
  </si>
  <si>
    <t>Ostatní opravy otopných těles napuštění vody do otopného systému včetně potrubí (bez kotle a ohříváků) otopných těles</t>
  </si>
  <si>
    <t>443287146</t>
  </si>
  <si>
    <t>735192911</t>
  </si>
  <si>
    <t>Ostatní opravy otopných těles zpětná montáž otopných těles článkových litinových</t>
  </si>
  <si>
    <t>-904618590</t>
  </si>
  <si>
    <t>735494811</t>
  </si>
  <si>
    <t>Vypuštění vody z otopných soustav bez kotlů, ohříváků, zásobníků a nádrží</t>
  </si>
  <si>
    <t>516215954</t>
  </si>
  <si>
    <t>783617117</t>
  </si>
  <si>
    <t>Krycí nátěr (email) otopných těles článkových dvojnásobný syntetický</t>
  </si>
  <si>
    <t>-1211746492</t>
  </si>
  <si>
    <t>5 - vzduchotechnika</t>
  </si>
  <si>
    <t xml:space="preserve">    751 - Vzduchotechnika</t>
  </si>
  <si>
    <t>751</t>
  </si>
  <si>
    <t>Vzduchotechnika</t>
  </si>
  <si>
    <t>751377042</t>
  </si>
  <si>
    <t>Montáž odsávacích stropů, zákrytů odsávacího zákrytu (digestoř) průmyslového závěsného, průřezu přes 1,5 do 2,5 m2</t>
  </si>
  <si>
    <t>406382914</t>
  </si>
  <si>
    <t>751510042</t>
  </si>
  <si>
    <t>Vzduchotechnické potrubí z pozinkovaného plechu kruhové, trouba spirálně vinutá bez příruby, průměru přes 100 do 200 mm</t>
  </si>
  <si>
    <t>1868170927</t>
  </si>
  <si>
    <t>751514662</t>
  </si>
  <si>
    <t>Montáž škrtící klapky nebo zpětné klapky do plechového potrubí kruhové s přírubou, průměru přes 100 do 200 mm</t>
  </si>
  <si>
    <t>1588764271</t>
  </si>
  <si>
    <t>751514762</t>
  </si>
  <si>
    <t>Montáž protidešťové stříšky nebo výfukové hlavice do plechového potrubí kruhové s přírubou, průměru přes 100 do 200 mm</t>
  </si>
  <si>
    <t>-957890498</t>
  </si>
  <si>
    <t>751572141</t>
  </si>
  <si>
    <t>Závěs kruhového potrubí upevněného na potrubí, kotveného do betonu</t>
  </si>
  <si>
    <t>1459102435</t>
  </si>
  <si>
    <t>751999001</t>
  </si>
  <si>
    <t>Výfukvá hlavice DN150</t>
  </si>
  <si>
    <t>2080616325</t>
  </si>
  <si>
    <t>751999002</t>
  </si>
  <si>
    <t>Výfukvá hlavice DN200</t>
  </si>
  <si>
    <t>2075571889</t>
  </si>
  <si>
    <t>751999003</t>
  </si>
  <si>
    <t>Zpětná klapka DN200</t>
  </si>
  <si>
    <t>-75981671</t>
  </si>
  <si>
    <t>751999004</t>
  </si>
  <si>
    <t>Zpětná klapka DN150</t>
  </si>
  <si>
    <t>-1592654844</t>
  </si>
  <si>
    <t>751999005</t>
  </si>
  <si>
    <t>Jádrové vrtání DN200 + úprava a prostup střechou</t>
  </si>
  <si>
    <t>2136655442</t>
  </si>
  <si>
    <t>998751101</t>
  </si>
  <si>
    <t>Přesun hmot pro vzduchotechniku stanovený z hmotnosti přesunovaného materiálu vodorovná dopravní vzdálenost do 100 m v objektech výšky do 12 m</t>
  </si>
  <si>
    <t>1570422260</t>
  </si>
  <si>
    <t>6 - vnitřní plynovod</t>
  </si>
  <si>
    <t xml:space="preserve">    723 - Zdravotechnika - vnitřní plynovod</t>
  </si>
  <si>
    <t>723</t>
  </si>
  <si>
    <t>Zdravotechnika - vnitřní plynovod</t>
  </si>
  <si>
    <t>723111203</t>
  </si>
  <si>
    <t>Potrubí z ocelových trubek závitových černých spojovaných svařováním, bezešvých běžných DN 20</t>
  </si>
  <si>
    <t>887810897</t>
  </si>
  <si>
    <t>723111204</t>
  </si>
  <si>
    <t>Potrubí z ocelových trubek závitových černých spojovaných svařováním, bezešvých běžných DN 25</t>
  </si>
  <si>
    <t>1392227466</t>
  </si>
  <si>
    <t>723150365</t>
  </si>
  <si>
    <t>Potrubí z ocelových trubek hladkých chráničky Ø 38/2,6</t>
  </si>
  <si>
    <t>-671576569</t>
  </si>
  <si>
    <t>723171201</t>
  </si>
  <si>
    <t>Přípojky propan-butanových instalací potrubí z ocelových trubek bezešvých přesných hadice (PND 21/409-72) Ø 8/16</t>
  </si>
  <si>
    <t>-659707816</t>
  </si>
  <si>
    <t>723190252</t>
  </si>
  <si>
    <t>Přípojky plynovodní ke strojům a zařízením z trubek vyvedení a upevnění plynovodních výpustek na potrubí DN 20</t>
  </si>
  <si>
    <t>981879256</t>
  </si>
  <si>
    <t>723190907</t>
  </si>
  <si>
    <t>Opravy plynovodního potrubí odvzdušnění a napuštění potrubí</t>
  </si>
  <si>
    <t>1338058332</t>
  </si>
  <si>
    <t>723230155</t>
  </si>
  <si>
    <t>Armatury se dvěma závity flexibilní nerezová hadice pro bajonetové uzávěry na plyn PN 1, délky 1 000 mm</t>
  </si>
  <si>
    <t>1408167721</t>
  </si>
  <si>
    <t>723231163</t>
  </si>
  <si>
    <t>Armatury se dvěma závity kohouty kulové PN 42 do 185°C plnoprůtokové vnitřní závit těžká řada G 3/4</t>
  </si>
  <si>
    <t>1759914655</t>
  </si>
  <si>
    <t>723232135</t>
  </si>
  <si>
    <t>Armatury se dvěma závity nízkotlaké regulátory tlaku plynu propan-butanový průtok V (m3/hod) do 3,0 m3/hod</t>
  </si>
  <si>
    <t>1775477100</t>
  </si>
  <si>
    <t>998723102</t>
  </si>
  <si>
    <t>Přesun hmot pro vnitřní plynovod stanovený z hmotnosti přesunovaného materiálu vodorovná dopravní vzdálenost do 50 m v objektech výšky přes 6 do 12 m</t>
  </si>
  <si>
    <t>-390053141</t>
  </si>
  <si>
    <t>783614651</t>
  </si>
  <si>
    <t>Základní antikorozní nátěr armatur a kovových potrubí jednonásobný potrubí do DN 50 mm syntetický standardní</t>
  </si>
  <si>
    <t>-232972927</t>
  </si>
  <si>
    <t>783617601</t>
  </si>
  <si>
    <t>Krycí nátěr (email) armatur a kovových potrubí potrubí do DN 50 mm jednonásobný syntetický standardní</t>
  </si>
  <si>
    <t>-789054360</t>
  </si>
  <si>
    <t>HZS4212</t>
  </si>
  <si>
    <t>Hodinové zúčtovací sazby ostatních profesí revizní a kontrolní činnost revizní technik specialista</t>
  </si>
  <si>
    <t>1185025294</t>
  </si>
  <si>
    <t>1415-2 - WC imobilní</t>
  </si>
  <si>
    <t xml:space="preserve">    3 - Svislé a kompletní konstrukce</t>
  </si>
  <si>
    <t xml:space="preserve">    771 - Podlahy z dlaždic</t>
  </si>
  <si>
    <t>Svislé a kompletní konstrukce</t>
  </si>
  <si>
    <t>342272245</t>
  </si>
  <si>
    <t>Příčky z pórobetonových tvárnic hladkých na tenké maltové lože objemová hmotnost do 500 kg/m3, tloušťka příčky 150 mm</t>
  </si>
  <si>
    <t>-207766208</t>
  </si>
  <si>
    <t>(0,5)*2,15</t>
  </si>
  <si>
    <t>611315223</t>
  </si>
  <si>
    <t>Vápenná omítka jednotlivých malých ploch štuková na stropech, plochy jednotlivě přes 0,25 do 1 m2</t>
  </si>
  <si>
    <t>-674209663</t>
  </si>
  <si>
    <t>270187352</t>
  </si>
  <si>
    <t>612142001</t>
  </si>
  <si>
    <t>Potažení vnitřních ploch pletivem v ploše nebo pruzích, na plném podkladu sklovláknitým vtlačením do tmelu stěn</t>
  </si>
  <si>
    <t>920477655</t>
  </si>
  <si>
    <t>(0,5+0,1+0,5)*2,15</t>
  </si>
  <si>
    <t>612315223</t>
  </si>
  <si>
    <t>Vápenná omítka jednotlivých malých ploch štuková na stěnách, plochy jednotlivě přes 0,25 do 1 m2</t>
  </si>
  <si>
    <t>790460311</t>
  </si>
  <si>
    <t>612322341</t>
  </si>
  <si>
    <t>Omítka vápenocementová lehčená vnitřních ploch nanášená strojně dvouvrstvá, tloušťky jádrové omítky do 10 mm a tloušťky štuku do 3 mm štuková svislých konstrukcí stěn</t>
  </si>
  <si>
    <t>-1689487272</t>
  </si>
  <si>
    <t>-1748968673</t>
  </si>
  <si>
    <t>(0,1+1,9+1,65+1,75+0,15)*2,15</t>
  </si>
  <si>
    <t>(2,6)*0,75</t>
  </si>
  <si>
    <t>(1,2+0,9)*0,15</t>
  </si>
  <si>
    <t>2144903921</t>
  </si>
  <si>
    <t>(0,1+1,9+1,65+1,75+0,15+2,15+2,15)</t>
  </si>
  <si>
    <t>(0,4+0,4)*0,75</t>
  </si>
  <si>
    <t>(2,0+0,9+2,0)*2*1</t>
  </si>
  <si>
    <t>631311125</t>
  </si>
  <si>
    <t>Mazanina z betonu prostého bez zvýšených nároků na prostředí tl. přes 80 do 120 mm tř. C 20/25</t>
  </si>
  <si>
    <t>589636879</t>
  </si>
  <si>
    <t>WC imobil</t>
  </si>
  <si>
    <t>0,25</t>
  </si>
  <si>
    <t>642944121</t>
  </si>
  <si>
    <t>Osazení ocelových dveřních zárubní lisovaných nebo z úhelníků dodatečně s vybetonováním prahu, plochy do 2,5 m2</t>
  </si>
  <si>
    <t>-987081512</t>
  </si>
  <si>
    <t>1858720037</t>
  </si>
  <si>
    <t>12,05</t>
  </si>
  <si>
    <t>WC chkapci</t>
  </si>
  <si>
    <t>6,7</t>
  </si>
  <si>
    <t>ostatní místnosti</t>
  </si>
  <si>
    <t>10,0</t>
  </si>
  <si>
    <t>962031132</t>
  </si>
  <si>
    <t>Bourání příček z cihel pálených na MVC tl do 100 mm</t>
  </si>
  <si>
    <t>-978419258</t>
  </si>
  <si>
    <t>(1,4+0,9+1,25)*2,15</t>
  </si>
  <si>
    <t>-(0,6*2,0)*2</t>
  </si>
  <si>
    <t>965081213</t>
  </si>
  <si>
    <t>Bourání podlah z dlaždic bez podkladního lože nebo mazaniny, s jakoukoliv výplní spár keramických nebo xylolitových tl. do 10 mm, plochy přes 1 m2</t>
  </si>
  <si>
    <t>1212680026</t>
  </si>
  <si>
    <t>(12,05)</t>
  </si>
  <si>
    <t>968061125</t>
  </si>
  <si>
    <t>Vyvěšení nebo zavěšení dřevěných křídel dveří pl 2 m2</t>
  </si>
  <si>
    <t>1781475846</t>
  </si>
  <si>
    <t>968072455</t>
  </si>
  <si>
    <t>Vybourání kovových rámů oken s křídly, dveřních zárubní, vrat, stěn, ostění nebo obkladů dveřních zárubní, plochy do 2 m2</t>
  </si>
  <si>
    <t>-357875429</t>
  </si>
  <si>
    <t>(0,6*2,0)*4</t>
  </si>
  <si>
    <t>973031812</t>
  </si>
  <si>
    <t>Vysekání výklenků nebo kapes ve zdivu z cihel na maltu vápennou nebo vápenocementovou kapes pro zavázání nových příček, tl. do 100 mm</t>
  </si>
  <si>
    <t>-1895915988</t>
  </si>
  <si>
    <t>(2,2)</t>
  </si>
  <si>
    <t>978015391</t>
  </si>
  <si>
    <t>Otlučení vápenných nebo vápenocementových omítek vnějších ploch s vyškrabáním spar a s očištěním zdiva stupně členitosti 1 a 2, v rozsahu přes 80 do 100 %</t>
  </si>
  <si>
    <t>1412436078</t>
  </si>
  <si>
    <t>14,2-(10,6-3,6)</t>
  </si>
  <si>
    <t>978021191</t>
  </si>
  <si>
    <t>Otlučení cementových vnitřních ploch stěn, v rozsahu do 100 %</t>
  </si>
  <si>
    <t>-222020661</t>
  </si>
  <si>
    <t>(1,6+0,3+0,3+0,2)*1,5</t>
  </si>
  <si>
    <t>(1,25+0,8+0,75)*2,15</t>
  </si>
  <si>
    <t>(1,25)*0,75</t>
  </si>
  <si>
    <t>-914917166</t>
  </si>
  <si>
    <t>997013212</t>
  </si>
  <si>
    <t>Vnitrostaveništní doprava suti a vybouraných hmot vodorovně do 50 m svisle ručně (nošením po schodech) pro budovy a haly výšky přes 6 do 9 m</t>
  </si>
  <si>
    <t>-900073839</t>
  </si>
  <si>
    <t>Odvoz suti na skládku a vybouraných hmot nebo meziskládku do 1 km se složením</t>
  </si>
  <si>
    <t>CS ÚRS 2014 01</t>
  </si>
  <si>
    <t>-1071632646</t>
  </si>
  <si>
    <t>Příplatek k odvozu suti a vybouraných hmot na skládku ZKD 1 km přes 1 km</t>
  </si>
  <si>
    <t>-1145283909</t>
  </si>
  <si>
    <t>3,296*15</t>
  </si>
  <si>
    <t>Poplatek za uložení stavebního odpadu z keramických materiálů na skládce (skládkovné)</t>
  </si>
  <si>
    <t>-1086991587</t>
  </si>
  <si>
    <t>keramika, malta</t>
  </si>
  <si>
    <t>2,296</t>
  </si>
  <si>
    <t>Poplatek za uložení stavebního směsného odpadu na skládce (skládkovné)</t>
  </si>
  <si>
    <t>-1546997934</t>
  </si>
  <si>
    <t>1,0</t>
  </si>
  <si>
    <t>835826998</t>
  </si>
  <si>
    <t>-381197360</t>
  </si>
  <si>
    <t>-860089558</t>
  </si>
  <si>
    <t>766000004</t>
  </si>
  <si>
    <t>DOD Vložka zámku</t>
  </si>
  <si>
    <t>465796569</t>
  </si>
  <si>
    <t>766000005</t>
  </si>
  <si>
    <t>DOD Kování dveří klika - klika, pro zámek vložka</t>
  </si>
  <si>
    <t>-1561127391</t>
  </si>
  <si>
    <t>766660002</t>
  </si>
  <si>
    <t>Montáž dveřních křídel dřevěných nebo plastových otevíravých do ocelové zárubně povrchově upravených jednokřídlových, šířky přes 800 mm</t>
  </si>
  <si>
    <t>1612244734</t>
  </si>
  <si>
    <t>61160192x</t>
  </si>
  <si>
    <t xml:space="preserve">dveře dřevěné vnitřní hladké plné 1křídlé bez povrchových úprav 900x1970mm HPL lamino_x000d_
</t>
  </si>
  <si>
    <t>-1371326508</t>
  </si>
  <si>
    <t>900/1970 mm L</t>
  </si>
  <si>
    <t>1899438777</t>
  </si>
  <si>
    <t>-1309187755</t>
  </si>
  <si>
    <t>-36703494</t>
  </si>
  <si>
    <t>766660728</t>
  </si>
  <si>
    <t>Montáž dveřních doplňků dveřního kování interiérového zámku</t>
  </si>
  <si>
    <t>1954916271</t>
  </si>
  <si>
    <t>766660729</t>
  </si>
  <si>
    <t>Montáž dveřních doplňků dveřního kování interiérového štítku s klikou</t>
  </si>
  <si>
    <t>1590221307</t>
  </si>
  <si>
    <t>-1176766145</t>
  </si>
  <si>
    <t>-350576818</t>
  </si>
  <si>
    <t>-1764023434</t>
  </si>
  <si>
    <t>(0,9)</t>
  </si>
  <si>
    <t>DOD+MTZ nerezové sklopné madlo - do WC imobilní</t>
  </si>
  <si>
    <t>1537339841</t>
  </si>
  <si>
    <t>767000003x</t>
  </si>
  <si>
    <t>DOD+MTZ nerezové madlo dl. 600 mm - do WC imobilní</t>
  </si>
  <si>
    <t>-1354331712</t>
  </si>
  <si>
    <t>767000004x</t>
  </si>
  <si>
    <t>DOD+MTZ nerezové madlo dl. 800 mm - do WC imobilní</t>
  </si>
  <si>
    <t>2010789972</t>
  </si>
  <si>
    <t>767000005xx</t>
  </si>
  <si>
    <t>DOD+MTZ zrcadlo do imobilního WC</t>
  </si>
  <si>
    <t>1673348167</t>
  </si>
  <si>
    <t>767000006x</t>
  </si>
  <si>
    <t>DOD+MTZ madlo zalomené nerez do imobilního WC</t>
  </si>
  <si>
    <t>1992100523</t>
  </si>
  <si>
    <t>55331119</t>
  </si>
  <si>
    <t xml:space="preserve">zárubeň ocelová pro běžné zdění hranatý profil 110 900 levá,pravá </t>
  </si>
  <si>
    <t>45382659</t>
  </si>
  <si>
    <t>900/1970/110 L</t>
  </si>
  <si>
    <t>983267691</t>
  </si>
  <si>
    <t>1339655967</t>
  </si>
  <si>
    <t>771</t>
  </si>
  <si>
    <t>Podlahy z dlaždic</t>
  </si>
  <si>
    <t>771111011</t>
  </si>
  <si>
    <t>Příprava podkladu před provedením dlažby vysátí podlah</t>
  </si>
  <si>
    <t>-1069213604</t>
  </si>
  <si>
    <t>(12,05)*2</t>
  </si>
  <si>
    <t>771121011</t>
  </si>
  <si>
    <t>Příprava podkladu před provedením dlažby nátěr penetrační na podlahu</t>
  </si>
  <si>
    <t>-782465556</t>
  </si>
  <si>
    <t>771151022</t>
  </si>
  <si>
    <t>Příprava podkladu před provedením dlažby samonivelační stěrka min.pevnosti 30 MPa, tloušťky přes 3 do 5 mm</t>
  </si>
  <si>
    <t>624931545</t>
  </si>
  <si>
    <t>771474113</t>
  </si>
  <si>
    <t>Montáž soklů z dlaždic keramických lepených flexibilním lepidlem rovných, výšky přes 90 do 120 mm</t>
  </si>
  <si>
    <t>643418298</t>
  </si>
  <si>
    <t>(5,5+0,4+0,2+0,3+0,3+5,15+0,5)</t>
  </si>
  <si>
    <t>59761281</t>
  </si>
  <si>
    <t>sokl s položlábkem-dlažba keramická slinutá hladká do interiéru i exteriéru 300x80mm</t>
  </si>
  <si>
    <t>13684984</t>
  </si>
  <si>
    <t>(5,5+0,4+0,2+0,3+0,3+5,15+0,5)/0,3</t>
  </si>
  <si>
    <t>41,167*1,1 'Přepočtené koeficientem množství</t>
  </si>
  <si>
    <t>771574223</t>
  </si>
  <si>
    <t>Montáž podlah z dlaždic keramických lepených flexibilním lepidlem maloformátových reliéfních nebo z dekorů přes 9 do 12 ks/m2</t>
  </si>
  <si>
    <t>-853664825</t>
  </si>
  <si>
    <t>59761434</t>
  </si>
  <si>
    <t>dlažba keramická slinutá hladká do interiéru i exteriéru pro vysoké mechanické namáhání přes 9 do 12ks/m2</t>
  </si>
  <si>
    <t>-533503695</t>
  </si>
  <si>
    <t>12,05*1,1 'Přepočtené koeficientem množství</t>
  </si>
  <si>
    <t>998771102</t>
  </si>
  <si>
    <t>Přesun hmot pro podlahy z dlaždic stanovený z hmotnosti přesunovaného materiálu vodorovná dopravní vzdálenost do 50 m v objektech výšky přes 6 do 12 m</t>
  </si>
  <si>
    <t>162020595</t>
  </si>
  <si>
    <t>998771181</t>
  </si>
  <si>
    <t>Přesun hmot pro podlahy z dlaždic stanovený z hmotnosti přesunovaného materiálu Příplatek k ceně za přesun prováděný bez použití mechanizace pro jakoukoliv výšku objektu</t>
  </si>
  <si>
    <t>1264960187</t>
  </si>
  <si>
    <t>998771194</t>
  </si>
  <si>
    <t>Přesun hmot pro podlahy z dlaždic stanovený z hmotnosti přesunovaného materiálu Příplatek k ceně za zvětšený přesun přes vymezenou největší dopravní vzdálenost do 1000 m</t>
  </si>
  <si>
    <t>701880346</t>
  </si>
  <si>
    <t>1435637379</t>
  </si>
  <si>
    <t>1327110766</t>
  </si>
  <si>
    <t>(0,1+1,9+1,65+1,75+0,15)</t>
  </si>
  <si>
    <t>(1,2+0,9+0,15)</t>
  </si>
  <si>
    <t>(2,15)*4</t>
  </si>
  <si>
    <t>1116927870</t>
  </si>
  <si>
    <t>16,4*1,1 'Přepočtené koeficientem množství</t>
  </si>
  <si>
    <t>913011489</t>
  </si>
  <si>
    <t>-1433857490</t>
  </si>
  <si>
    <t>(14,198)*0,75</t>
  </si>
  <si>
    <t>10,649*1,1 'Přepočtené koeficientem množství</t>
  </si>
  <si>
    <t>-1083899810</t>
  </si>
  <si>
    <t>(14,198)*0,25</t>
  </si>
  <si>
    <t>-376745149</t>
  </si>
  <si>
    <t>1694113836</t>
  </si>
  <si>
    <t>781495143</t>
  </si>
  <si>
    <t>Průnik obkladem kruhový přes DN 90 bez izolace</t>
  </si>
  <si>
    <t>-1376890553</t>
  </si>
  <si>
    <t>1472405807</t>
  </si>
  <si>
    <t>2019344367</t>
  </si>
  <si>
    <t>153921608</t>
  </si>
  <si>
    <t>-856292931</t>
  </si>
  <si>
    <t>-1232950753</t>
  </si>
  <si>
    <t>295358150</t>
  </si>
  <si>
    <t>zárubeň</t>
  </si>
  <si>
    <t>27311428</t>
  </si>
  <si>
    <t>-1210682326</t>
  </si>
  <si>
    <t>-788976267</t>
  </si>
  <si>
    <t>(0,5+5,15+1,6+5,15)*3,25</t>
  </si>
  <si>
    <t>(1,75+2,6+1,75+0,5)*1,1</t>
  </si>
  <si>
    <t>chodba</t>
  </si>
  <si>
    <t>(3,0)*3,25</t>
  </si>
  <si>
    <t>112298306</t>
  </si>
  <si>
    <t>784161001</t>
  </si>
  <si>
    <t>Tmelení spar a rohů, šířky do 3 mm akrylátovým tmelem v místnostech výšky do 3,80 m</t>
  </si>
  <si>
    <t>552108289</t>
  </si>
  <si>
    <t>-167077496</t>
  </si>
  <si>
    <t>25,0</t>
  </si>
  <si>
    <t>1267870885</t>
  </si>
  <si>
    <t>25*1,05 'Přepočtené koeficientem množství</t>
  </si>
  <si>
    <t>-1546698374</t>
  </si>
  <si>
    <t>12,0</t>
  </si>
  <si>
    <t>okno</t>
  </si>
  <si>
    <t>(1,0+2,6+1,0)</t>
  </si>
  <si>
    <t>(2,0+0,7+2,0)*1</t>
  </si>
  <si>
    <t>58124833</t>
  </si>
  <si>
    <t>páska pro malířské potřeby maskovací krepová 19mmx50m</t>
  </si>
  <si>
    <t>1838843465</t>
  </si>
  <si>
    <t>31,1*1,05 'Přepočtené koeficientem množství</t>
  </si>
  <si>
    <t>-1824093704</t>
  </si>
  <si>
    <t>1622312934</t>
  </si>
  <si>
    <t>17,05*1,05 'Přepočtené koeficientem množství</t>
  </si>
  <si>
    <t>-1516285317</t>
  </si>
  <si>
    <t>467344480</t>
  </si>
  <si>
    <t>(0,8*2,0)*2*1</t>
  </si>
  <si>
    <t>1091932953</t>
  </si>
  <si>
    <t>-1845169107</t>
  </si>
  <si>
    <t xml:space="preserve">ul. Letců R.A.F., Nymburk  </t>
  </si>
  <si>
    <t>293144578</t>
  </si>
  <si>
    <t>1007056032</t>
  </si>
  <si>
    <t>721171905</t>
  </si>
  <si>
    <t>Opravy odpadního potrubí plastového vsazení odbočky do potrubí DN 110</t>
  </si>
  <si>
    <t>572852300</t>
  </si>
  <si>
    <t>721171913</t>
  </si>
  <si>
    <t>Opravy odpadního potrubí plastového propojení dosavadního potrubí DN 50</t>
  </si>
  <si>
    <t>-16700353</t>
  </si>
  <si>
    <t>721171915</t>
  </si>
  <si>
    <t>Opravy odpadního potrubí plastového propojení dosavadního potrubí DN 110</t>
  </si>
  <si>
    <t>1668662630</t>
  </si>
  <si>
    <t>721173401</t>
  </si>
  <si>
    <t>Potrubí z trub PVC SN4 svodné (ležaté) DN 110</t>
  </si>
  <si>
    <t>39686359</t>
  </si>
  <si>
    <t>721173722</t>
  </si>
  <si>
    <t>Potrubí z trub polyetylenových svařované připojovací DN 40</t>
  </si>
  <si>
    <t>-1617874451</t>
  </si>
  <si>
    <t>721194104</t>
  </si>
  <si>
    <t>Vyměření přípojek na potrubí vyvedení a upevnění odpadních výpustek DN 40</t>
  </si>
  <si>
    <t>690892243</t>
  </si>
  <si>
    <t>721194109</t>
  </si>
  <si>
    <t>Vyměření přípojek na potrubí vyvedení a upevnění odpadních výpustek DN 100</t>
  </si>
  <si>
    <t>2144239976</t>
  </si>
  <si>
    <t>721290111</t>
  </si>
  <si>
    <t>Zkouška těsnosti kanalizace v objektech vodou do DN 125</t>
  </si>
  <si>
    <t>1149671046</t>
  </si>
  <si>
    <t>-653038557</t>
  </si>
  <si>
    <t>998721103</t>
  </si>
  <si>
    <t>Přesun hmot pro vnitřní kanalizace stanovený z hmotnosti přesunovaného materiálu vodorovná dopravní vzdálenost do 50 m v objektech výšky přes 12 do 24 m</t>
  </si>
  <si>
    <t>-1512618297</t>
  </si>
  <si>
    <t>722130913</t>
  </si>
  <si>
    <t>Opravy vodovodního potrubí z ocelových trubek pozinkovaných závitových přeřezání ocelové trubky do DN 25</t>
  </si>
  <si>
    <t>1986650181</t>
  </si>
  <si>
    <t>722131913</t>
  </si>
  <si>
    <t>Opravy vodovodního potrubí z ocelových trubek pozinkovaných závitových vsazení odbočky do potrubí DN 25</t>
  </si>
  <si>
    <t>-28627260</t>
  </si>
  <si>
    <t>722131933</t>
  </si>
  <si>
    <t>Opravy vodovodního potrubí z ocelových trubek pozinkovaných závitových propojení dosavadního potrubí DN 25</t>
  </si>
  <si>
    <t>662800424</t>
  </si>
  <si>
    <t>-23630278</t>
  </si>
  <si>
    <t>1734145097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</si>
  <si>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</si>
  <si>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</si>
  <si>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1570503574</t>
  </si>
  <si>
    <t>1528932158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</si>
  <si>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</si>
  <si>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</si>
  <si>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1958966250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</si>
  <si>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</si>
  <si>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</si>
  <si>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-838879362</t>
  </si>
  <si>
    <t>1091908061</t>
  </si>
  <si>
    <t>722190901</t>
  </si>
  <si>
    <t>Opravy ostatní uzavření nebo otevření vodovodního potrubí při opravách včetně vypuštění a napuštění</t>
  </si>
  <si>
    <t>854962773</t>
  </si>
  <si>
    <t>722220121</t>
  </si>
  <si>
    <t>Armatury s jedním závitem nástěnky pro baterii G 1/2</t>
  </si>
  <si>
    <t>pár</t>
  </si>
  <si>
    <t>-440618230</t>
  </si>
  <si>
    <t>722232011</t>
  </si>
  <si>
    <t>Armatury se dvěma závity kulové kohouty PN 16 do 120°C podomítkové vnitřní závit G 1/2</t>
  </si>
  <si>
    <t>1648126793</t>
  </si>
  <si>
    <t>Armatury se dvěma závity kulové kohouty PN 42 do 185 °C plnoprůtokové vnitřní závit G 3/4</t>
  </si>
  <si>
    <t>-248718442</t>
  </si>
  <si>
    <t>316828342</t>
  </si>
  <si>
    <t>-1142686579</t>
  </si>
  <si>
    <t>998722103</t>
  </si>
  <si>
    <t>Přesun hmot pro vnitřní vodovod stanovený z hmotnosti přesunovaného materiálu vodorovná dopravní vzdálenost do 50 m v objektech výšky přes 12 do 24 m</t>
  </si>
  <si>
    <t>-1257959945</t>
  </si>
  <si>
    <t>725110814</t>
  </si>
  <si>
    <t>Demontáž klozetů odsávacích nebo kombinačních</t>
  </si>
  <si>
    <t>1954799179</t>
  </si>
  <si>
    <t>725112022</t>
  </si>
  <si>
    <t>Zařízení záchodů klozety keramické závěsné na nosné stěny s hlubokým splachováním odpad vodorovný</t>
  </si>
  <si>
    <t>1212450984</t>
  </si>
  <si>
    <t>725210821</t>
  </si>
  <si>
    <t>Demontáž umyvadel bez výtokových armatur umyvadel</t>
  </si>
  <si>
    <t>-1499567075</t>
  </si>
  <si>
    <t>725211681</t>
  </si>
  <si>
    <t>Umyvadla keramická bílá bez výtokových armatur připevněná na stěnu šrouby zdravotní bílá 640 mm</t>
  </si>
  <si>
    <t>1413881637</t>
  </si>
  <si>
    <t>725822613</t>
  </si>
  <si>
    <t>-294857371</t>
  </si>
  <si>
    <t>-1124447708</t>
  </si>
  <si>
    <t>725980123</t>
  </si>
  <si>
    <t>Dvířka 30/30</t>
  </si>
  <si>
    <t>1460442047</t>
  </si>
  <si>
    <t>998725103</t>
  </si>
  <si>
    <t>Přesun hmot pro zařizovací předměty stanovený z hmotnosti přesunovaného materiálu vodorovná dopravní vzdálenost do 50 m v objektech výšky přes 12 do 24 m</t>
  </si>
  <si>
    <t>-32329066</t>
  </si>
  <si>
    <t>-2146925610</t>
  </si>
  <si>
    <t>Město Dobruška, nám.F.L.Věka, Dobruška</t>
  </si>
  <si>
    <t>-1936385991</t>
  </si>
  <si>
    <t>464346857</t>
  </si>
  <si>
    <t>-826567222</t>
  </si>
  <si>
    <t>1168916444</t>
  </si>
  <si>
    <t>-1956413805</t>
  </si>
  <si>
    <t>1360820178</t>
  </si>
  <si>
    <t>1266534306</t>
  </si>
  <si>
    <t>905838276</t>
  </si>
  <si>
    <t>12804795</t>
  </si>
  <si>
    <t>-1687090563</t>
  </si>
  <si>
    <t>1685849763</t>
  </si>
  <si>
    <t>-287053064</t>
  </si>
  <si>
    <t>208705276</t>
  </si>
  <si>
    <t>1753593577</t>
  </si>
  <si>
    <t>-485033815</t>
  </si>
  <si>
    <t>-141515459</t>
  </si>
  <si>
    <t>2138948278</t>
  </si>
  <si>
    <t>rozvaděč jištění R-WC.úprava, viz schema zapojení</t>
  </si>
  <si>
    <t>-306700875</t>
  </si>
  <si>
    <t>-1116572754</t>
  </si>
  <si>
    <t>1520051761</t>
  </si>
  <si>
    <t>1614841431</t>
  </si>
  <si>
    <t>-1970020343</t>
  </si>
  <si>
    <t>1990256542</t>
  </si>
  <si>
    <t>578787311</t>
  </si>
  <si>
    <t>454152468</t>
  </si>
  <si>
    <t>348212750</t>
  </si>
  <si>
    <t xml:space="preserve">EL1 -Svítidlo dle PD_x000d_
</t>
  </si>
  <si>
    <t>1493808818</t>
  </si>
  <si>
    <t xml:space="preserve">EL2 - PŘIS.LED SVÍT.,ED 2.4ft PC 5200/840,IP20,35W,4284lm,CRI&gt;80:4000K, UGR 22,Ra 80, Uo 0.6_x000d_
_x000d_
_x000d_
</t>
  </si>
  <si>
    <t>2031402997</t>
  </si>
  <si>
    <t>-369235632</t>
  </si>
  <si>
    <t>-1996417744</t>
  </si>
  <si>
    <t>-791489386</t>
  </si>
  <si>
    <t>-1485315310</t>
  </si>
  <si>
    <t>697843227</t>
  </si>
  <si>
    <t>-1633807824</t>
  </si>
  <si>
    <t>-1914660541</t>
  </si>
  <si>
    <t>-1556546171</t>
  </si>
  <si>
    <t>2089447406</t>
  </si>
  <si>
    <t>-403138513</t>
  </si>
  <si>
    <t>-1901068351</t>
  </si>
  <si>
    <t>1082038013</t>
  </si>
  <si>
    <t xml:space="preserve">    733 - Ústřední vytápění - rozvodné potrubí</t>
  </si>
  <si>
    <t xml:space="preserve">    734 - Ústřední vytápění - armatury</t>
  </si>
  <si>
    <t>733</t>
  </si>
  <si>
    <t>Ústřední vytápění - rozvodné potrubí</t>
  </si>
  <si>
    <t>733111103</t>
  </si>
  <si>
    <t>Potrubí z trubek ocelových závitových bezešvých běžných nízkotlakých DN 15</t>
  </si>
  <si>
    <t>-1584022569</t>
  </si>
  <si>
    <t>733224222</t>
  </si>
  <si>
    <t>Potrubí z trubek měděných Příplatek k cenám za zhotovení přípojky z trubek měděných Ø 15/1</t>
  </si>
  <si>
    <t>296374057</t>
  </si>
  <si>
    <t>998733102</t>
  </si>
  <si>
    <t>Přesun hmot pro rozvody potrubí stanovený z hmotnosti přesunovaného materiálu vodorovná dopravní vzdálenost do 50 m v objektech výšky přes 6 do 12 m</t>
  </si>
  <si>
    <t>1528970652</t>
  </si>
  <si>
    <t>734</t>
  </si>
  <si>
    <t>Ústřední vytápění - armatury</t>
  </si>
  <si>
    <t>734221536</t>
  </si>
  <si>
    <t>Ventily regulační závitové termostatické, bez hlavice ovládání PN 16 do 110°C rohové dvouregulační G 1/2</t>
  </si>
  <si>
    <t>-1197227750</t>
  </si>
  <si>
    <t>734221682</t>
  </si>
  <si>
    <t>Ventily regulační závitové hlavice termostatické, pro ovládání ventilů PN 10 do 110°C kapalinové otopných těles VK</t>
  </si>
  <si>
    <t>1733995093</t>
  </si>
  <si>
    <t>734261412</t>
  </si>
  <si>
    <t>Šroubení regulační radiátorové rohové bez vypouštění G 1/2</t>
  </si>
  <si>
    <t>-2044440308</t>
  </si>
  <si>
    <t>-60124658</t>
  </si>
  <si>
    <t>794207951</t>
  </si>
  <si>
    <t>735152581</t>
  </si>
  <si>
    <t>Otopná tělesa panelová VK dvoudesková PN 1,0 MPa, T do 110°C se dvěma přídavnými přestupními plochami výšky tělesa 600 mm stavební délky / výkonu 1600 mm / 2686 W</t>
  </si>
  <si>
    <t>1445698715</t>
  </si>
  <si>
    <t>735191905</t>
  </si>
  <si>
    <t>Ostatní opravy otopných těles odvzdušnění tělesa</t>
  </si>
  <si>
    <t>-324163367</t>
  </si>
  <si>
    <t>998735103</t>
  </si>
  <si>
    <t>Přesun hmot pro otopná tělesa stanovený z hmotnosti přesunovaného materiálu vodorovná dopravní vzdálenost do 50 m v objektech výšky přes 12 do 24 m</t>
  </si>
  <si>
    <t>-1389954598</t>
  </si>
  <si>
    <t>730055320</t>
  </si>
  <si>
    <t>1415-3 - Vedlejší rozpočtové náklady</t>
  </si>
  <si>
    <t xml:space="preserve">    VRN7 - Provozní vlivy</t>
  </si>
  <si>
    <t>031100001</t>
  </si>
  <si>
    <t>Zařízení staveniště - učebna chemie - 2,0% z ZRN</t>
  </si>
  <si>
    <t>soub</t>
  </si>
  <si>
    <t>296109825</t>
  </si>
  <si>
    <t>2,0 % ze ZRN</t>
  </si>
  <si>
    <t>VRN7</t>
  </si>
  <si>
    <t>Provozní vlivy</t>
  </si>
  <si>
    <t>071002000</t>
  </si>
  <si>
    <t>Provoz investora - učebna chemie - 1% z ZRN</t>
  </si>
  <si>
    <t>-1949347089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</si>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</sst>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4" t="s">
        <v>29</v>
      </c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33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34</v>
      </c>
      <c r="AL11" s="22"/>
      <c r="AM11" s="22"/>
      <c r="AN11" s="27" t="s">
        <v>35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36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31</v>
      </c>
      <c r="AL13" s="22"/>
      <c r="AM13" s="22"/>
      <c r="AN13" s="35" t="s">
        <v>37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37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34</v>
      </c>
      <c r="AL14" s="22"/>
      <c r="AM14" s="22"/>
      <c r="AN14" s="35" t="s">
        <v>37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31</v>
      </c>
      <c r="AL16" s="22"/>
      <c r="AM16" s="22"/>
      <c r="AN16" s="27" t="s">
        <v>39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40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34</v>
      </c>
      <c r="AL17" s="22"/>
      <c r="AM17" s="22"/>
      <c r="AN17" s="27" t="s">
        <v>41</v>
      </c>
      <c r="AO17" s="22"/>
      <c r="AP17" s="22"/>
      <c r="AQ17" s="22"/>
      <c r="AR17" s="20"/>
      <c r="BE17" s="31"/>
      <c r="BS17" s="17" t="s">
        <v>42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43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31</v>
      </c>
      <c r="AL19" s="22"/>
      <c r="AM19" s="22"/>
      <c r="AN19" s="27" t="s">
        <v>39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34</v>
      </c>
      <c r="AL20" s="22"/>
      <c r="AM20" s="22"/>
      <c r="AN20" s="27" t="s">
        <v>41</v>
      </c>
      <c r="AO20" s="22"/>
      <c r="AP20" s="22"/>
      <c r="AQ20" s="22"/>
      <c r="AR20" s="20"/>
      <c r="BE20" s="31"/>
      <c r="BS20" s="17" t="s">
        <v>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44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45" customHeight="1">
      <c r="B23" s="21"/>
      <c r="C23" s="22"/>
      <c r="D23" s="22"/>
      <c r="E23" s="37" t="s">
        <v>45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1" customFormat="1" ht="25.92" customHeight="1">
      <c r="B26" s="39"/>
      <c r="C26" s="40"/>
      <c r="D26" s="41" t="s">
        <v>46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1" customFormat="1" ht="6.96" customHeight="1"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1" customFormat="1"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49</v>
      </c>
      <c r="AL28" s="45"/>
      <c r="AM28" s="45"/>
      <c r="AN28" s="45"/>
      <c r="AO28" s="45"/>
      <c r="AP28" s="40"/>
      <c r="AQ28" s="40"/>
      <c r="AR28" s="44"/>
      <c r="BE28" s="31"/>
    </row>
    <row r="29" s="2" customFormat="1" ht="14.4" customHeight="1">
      <c r="B29" s="46"/>
      <c r="C29" s="47"/>
      <c r="D29" s="32" t="s">
        <v>50</v>
      </c>
      <c r="E29" s="47"/>
      <c r="F29" s="32" t="s">
        <v>51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31"/>
    </row>
    <row r="30" s="2" customFormat="1" ht="14.4" customHeight="1">
      <c r="B30" s="46"/>
      <c r="C30" s="47"/>
      <c r="D30" s="47"/>
      <c r="E30" s="47"/>
      <c r="F30" s="32" t="s">
        <v>52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31"/>
    </row>
    <row r="31" hidden="1" s="2" customFormat="1" ht="14.4" customHeight="1">
      <c r="B31" s="46"/>
      <c r="C31" s="47"/>
      <c r="D31" s="47"/>
      <c r="E31" s="47"/>
      <c r="F31" s="32" t="s">
        <v>53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31"/>
    </row>
    <row r="32" hidden="1" s="2" customFormat="1" ht="14.4" customHeight="1">
      <c r="B32" s="46"/>
      <c r="C32" s="47"/>
      <c r="D32" s="47"/>
      <c r="E32" s="47"/>
      <c r="F32" s="32" t="s">
        <v>54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31"/>
    </row>
    <row r="33" hidden="1" s="2" customFormat="1" ht="14.4" customHeight="1">
      <c r="B33" s="46"/>
      <c r="C33" s="47"/>
      <c r="D33" s="47"/>
      <c r="E33" s="47"/>
      <c r="F33" s="32" t="s">
        <v>55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</row>
    <row r="34" s="1" customFormat="1" ht="6.96" customHeight="1"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</row>
    <row r="35" s="1" customFormat="1" ht="25.92" customHeight="1">
      <c r="B35" s="39"/>
      <c r="C35" s="51"/>
      <c r="D35" s="52" t="s">
        <v>56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57</v>
      </c>
      <c r="U35" s="53"/>
      <c r="V35" s="53"/>
      <c r="W35" s="53"/>
      <c r="X35" s="55" t="s">
        <v>58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4"/>
    </row>
    <row r="36" s="1" customFormat="1" ht="6.96" customHeight="1"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</row>
    <row r="37" s="1" customFormat="1" ht="6.96" customHeight="1"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4"/>
    </row>
    <row r="41" s="1" customFormat="1" ht="6.96" customHeight="1"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4"/>
    </row>
    <row r="42" s="1" customFormat="1" ht="24.96" customHeight="1">
      <c r="B42" s="39"/>
      <c r="C42" s="23" t="s">
        <v>59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</row>
    <row r="43" s="1" customFormat="1" ht="6.96" customHeight="1"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</row>
    <row r="44" s="1" customFormat="1" ht="12" customHeight="1">
      <c r="B44" s="39"/>
      <c r="C44" s="32" t="s">
        <v>13</v>
      </c>
      <c r="D44" s="40"/>
      <c r="E44" s="40"/>
      <c r="F44" s="40"/>
      <c r="G44" s="40"/>
      <c r="H44" s="40"/>
      <c r="I44" s="40"/>
      <c r="J44" s="40"/>
      <c r="K44" s="40"/>
      <c r="L44" s="40" t="str">
        <f>K5</f>
        <v>1415</v>
      </c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4"/>
    </row>
    <row r="45" s="3" customFormat="1" ht="36.96" customHeight="1"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Stavební úpravy ZŠ - učebna chemie a WC imobilní, ul. Letců R.A.F., Nymburk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</row>
    <row r="47" s="1" customFormat="1" ht="12" customHeight="1"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67" t="str">
        <f>IF(K8="","",K8)</f>
        <v>ul. Letců R.A.F., Nymburk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68" t="str">
        <f>IF(AN8= "","",AN8)</f>
        <v>12. 11. 2020</v>
      </c>
      <c r="AN47" s="68"/>
      <c r="AO47" s="40"/>
      <c r="AP47" s="40"/>
      <c r="AQ47" s="40"/>
      <c r="AR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</row>
    <row r="49" s="1" customFormat="1" ht="24.9" customHeight="1">
      <c r="B49" s="39"/>
      <c r="C49" s="32" t="s">
        <v>30</v>
      </c>
      <c r="D49" s="40"/>
      <c r="E49" s="40"/>
      <c r="F49" s="40"/>
      <c r="G49" s="40"/>
      <c r="H49" s="40"/>
      <c r="I49" s="40"/>
      <c r="J49" s="40"/>
      <c r="K49" s="40"/>
      <c r="L49" s="40" t="str">
        <f>IF(E11= "","",E11)</f>
        <v>ZŠ a MŠ Letců R.A.F. 1989 - p.o. Nymburk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38</v>
      </c>
      <c r="AJ49" s="40"/>
      <c r="AK49" s="40"/>
      <c r="AL49" s="40"/>
      <c r="AM49" s="69" t="str">
        <f>IF(E17="","",E17)</f>
        <v xml:space="preserve">S atelier s.r.o., Palackého 920, Náchod   </v>
      </c>
      <c r="AN49" s="40"/>
      <c r="AO49" s="40"/>
      <c r="AP49" s="40"/>
      <c r="AQ49" s="40"/>
      <c r="AR49" s="44"/>
      <c r="AS49" s="70" t="s">
        <v>60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</row>
    <row r="50" s="1" customFormat="1" ht="24.9" customHeight="1">
      <c r="B50" s="39"/>
      <c r="C50" s="32" t="s">
        <v>36</v>
      </c>
      <c r="D50" s="40"/>
      <c r="E50" s="40"/>
      <c r="F50" s="40"/>
      <c r="G50" s="40"/>
      <c r="H50" s="40"/>
      <c r="I50" s="40"/>
      <c r="J50" s="40"/>
      <c r="K50" s="40"/>
      <c r="L50" s="40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43</v>
      </c>
      <c r="AJ50" s="40"/>
      <c r="AK50" s="40"/>
      <c r="AL50" s="40"/>
      <c r="AM50" s="69" t="str">
        <f>IF(E20="","",E20)</f>
        <v xml:space="preserve">S atelier s.r.o., Palackého 920, Náchod   </v>
      </c>
      <c r="AN50" s="40"/>
      <c r="AO50" s="40"/>
      <c r="AP50" s="40"/>
      <c r="AQ50" s="40"/>
      <c r="AR50" s="44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</row>
    <row r="51" s="1" customFormat="1" ht="10.8" customHeight="1"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</row>
    <row r="52" s="1" customFormat="1" ht="29.28" customHeight="1">
      <c r="B52" s="39"/>
      <c r="C52" s="82" t="s">
        <v>61</v>
      </c>
      <c r="D52" s="83"/>
      <c r="E52" s="83"/>
      <c r="F52" s="83"/>
      <c r="G52" s="83"/>
      <c r="H52" s="84"/>
      <c r="I52" s="85" t="s">
        <v>62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63</v>
      </c>
      <c r="AH52" s="83"/>
      <c r="AI52" s="83"/>
      <c r="AJ52" s="83"/>
      <c r="AK52" s="83"/>
      <c r="AL52" s="83"/>
      <c r="AM52" s="83"/>
      <c r="AN52" s="85" t="s">
        <v>64</v>
      </c>
      <c r="AO52" s="83"/>
      <c r="AP52" s="83"/>
      <c r="AQ52" s="87" t="s">
        <v>65</v>
      </c>
      <c r="AR52" s="44"/>
      <c r="AS52" s="88" t="s">
        <v>66</v>
      </c>
      <c r="AT52" s="89" t="s">
        <v>67</v>
      </c>
      <c r="AU52" s="89" t="s">
        <v>68</v>
      </c>
      <c r="AV52" s="89" t="s">
        <v>69</v>
      </c>
      <c r="AW52" s="89" t="s">
        <v>70</v>
      </c>
      <c r="AX52" s="89" t="s">
        <v>71</v>
      </c>
      <c r="AY52" s="89" t="s">
        <v>72</v>
      </c>
      <c r="AZ52" s="89" t="s">
        <v>73</v>
      </c>
      <c r="BA52" s="89" t="s">
        <v>74</v>
      </c>
      <c r="BB52" s="89" t="s">
        <v>75</v>
      </c>
      <c r="BC52" s="89" t="s">
        <v>76</v>
      </c>
      <c r="BD52" s="90" t="s">
        <v>77</v>
      </c>
    </row>
    <row r="53" s="1" customFormat="1" ht="10.8" customHeight="1"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</row>
    <row r="54" s="4" customFormat="1" ht="32.4" customHeight="1">
      <c r="B54" s="94"/>
      <c r="C54" s="95" t="s">
        <v>78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ROUND(AG55+AG62+AG67,2)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79</v>
      </c>
      <c r="AR54" s="100"/>
      <c r="AS54" s="101">
        <f>ROUND(AS55+AS62+AS67,2)</f>
        <v>0</v>
      </c>
      <c r="AT54" s="102">
        <f>ROUND(SUM(AV54:AW54),2)</f>
        <v>0</v>
      </c>
      <c r="AU54" s="103">
        <f>ROUND(AU55+AU62+AU67,5)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ROUND(AZ55+AZ62+AZ67,2)</f>
        <v>0</v>
      </c>
      <c r="BA54" s="102">
        <f>ROUND(BA55+BA62+BA67,2)</f>
        <v>0</v>
      </c>
      <c r="BB54" s="102">
        <f>ROUND(BB55+BB62+BB67,2)</f>
        <v>0</v>
      </c>
      <c r="BC54" s="102">
        <f>ROUND(BC55+BC62+BC67,2)</f>
        <v>0</v>
      </c>
      <c r="BD54" s="104">
        <f>ROUND(BD55+BD62+BD67,2)</f>
        <v>0</v>
      </c>
      <c r="BS54" s="105" t="s">
        <v>80</v>
      </c>
      <c r="BT54" s="105" t="s">
        <v>81</v>
      </c>
      <c r="BU54" s="106" t="s">
        <v>82</v>
      </c>
      <c r="BV54" s="105" t="s">
        <v>83</v>
      </c>
      <c r="BW54" s="105" t="s">
        <v>5</v>
      </c>
      <c r="BX54" s="105" t="s">
        <v>84</v>
      </c>
      <c r="CL54" s="105" t="s">
        <v>19</v>
      </c>
    </row>
    <row r="55" s="5" customFormat="1" ht="16.5" customHeight="1">
      <c r="B55" s="107"/>
      <c r="C55" s="108"/>
      <c r="D55" s="109" t="s">
        <v>85</v>
      </c>
      <c r="E55" s="109"/>
      <c r="F55" s="109"/>
      <c r="G55" s="109"/>
      <c r="H55" s="109"/>
      <c r="I55" s="110"/>
      <c r="J55" s="109" t="s">
        <v>86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ROUND(SUM(AG56:AG61),2)</f>
        <v>0</v>
      </c>
      <c r="AH55" s="110"/>
      <c r="AI55" s="110"/>
      <c r="AJ55" s="110"/>
      <c r="AK55" s="110"/>
      <c r="AL55" s="110"/>
      <c r="AM55" s="110"/>
      <c r="AN55" s="112">
        <f>SUM(AG55,AT55)</f>
        <v>0</v>
      </c>
      <c r="AO55" s="110"/>
      <c r="AP55" s="110"/>
      <c r="AQ55" s="113" t="s">
        <v>87</v>
      </c>
      <c r="AR55" s="114"/>
      <c r="AS55" s="115">
        <f>ROUND(SUM(AS56:AS61),2)</f>
        <v>0</v>
      </c>
      <c r="AT55" s="116">
        <f>ROUND(SUM(AV55:AW55),2)</f>
        <v>0</v>
      </c>
      <c r="AU55" s="117">
        <f>ROUND(SUM(AU56:AU61),5)</f>
        <v>0</v>
      </c>
      <c r="AV55" s="116">
        <f>ROUND(AZ55*L29,2)</f>
        <v>0</v>
      </c>
      <c r="AW55" s="116">
        <f>ROUND(BA55*L30,2)</f>
        <v>0</v>
      </c>
      <c r="AX55" s="116">
        <f>ROUND(BB55*L29,2)</f>
        <v>0</v>
      </c>
      <c r="AY55" s="116">
        <f>ROUND(BC55*L30,2)</f>
        <v>0</v>
      </c>
      <c r="AZ55" s="116">
        <f>ROUND(SUM(AZ56:AZ61),2)</f>
        <v>0</v>
      </c>
      <c r="BA55" s="116">
        <f>ROUND(SUM(BA56:BA61),2)</f>
        <v>0</v>
      </c>
      <c r="BB55" s="116">
        <f>ROUND(SUM(BB56:BB61),2)</f>
        <v>0</v>
      </c>
      <c r="BC55" s="116">
        <f>ROUND(SUM(BC56:BC61),2)</f>
        <v>0</v>
      </c>
      <c r="BD55" s="118">
        <f>ROUND(SUM(BD56:BD61),2)</f>
        <v>0</v>
      </c>
      <c r="BS55" s="119" t="s">
        <v>80</v>
      </c>
      <c r="BT55" s="119" t="s">
        <v>88</v>
      </c>
      <c r="BU55" s="119" t="s">
        <v>82</v>
      </c>
      <c r="BV55" s="119" t="s">
        <v>83</v>
      </c>
      <c r="BW55" s="119" t="s">
        <v>89</v>
      </c>
      <c r="BX55" s="119" t="s">
        <v>5</v>
      </c>
      <c r="CL55" s="119" t="s">
        <v>19</v>
      </c>
      <c r="CM55" s="119" t="s">
        <v>90</v>
      </c>
    </row>
    <row r="56" s="6" customFormat="1" ht="16.5" customHeight="1">
      <c r="A56" s="120" t="s">
        <v>91</v>
      </c>
      <c r="B56" s="121"/>
      <c r="C56" s="122"/>
      <c r="D56" s="122"/>
      <c r="E56" s="123" t="s">
        <v>88</v>
      </c>
      <c r="F56" s="123"/>
      <c r="G56" s="123"/>
      <c r="H56" s="123"/>
      <c r="I56" s="123"/>
      <c r="J56" s="122"/>
      <c r="K56" s="123" t="s">
        <v>92</v>
      </c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4">
        <f>'1 - stavební práce'!J32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93</v>
      </c>
      <c r="AR56" s="126"/>
      <c r="AS56" s="127">
        <v>0</v>
      </c>
      <c r="AT56" s="128">
        <f>ROUND(SUM(AV56:AW56),2)</f>
        <v>0</v>
      </c>
      <c r="AU56" s="129">
        <f>'1 - stavební práce'!P99</f>
        <v>0</v>
      </c>
      <c r="AV56" s="128">
        <f>'1 - stavební práce'!J35</f>
        <v>0</v>
      </c>
      <c r="AW56" s="128">
        <f>'1 - stavební práce'!J36</f>
        <v>0</v>
      </c>
      <c r="AX56" s="128">
        <f>'1 - stavební práce'!J37</f>
        <v>0</v>
      </c>
      <c r="AY56" s="128">
        <f>'1 - stavební práce'!J38</f>
        <v>0</v>
      </c>
      <c r="AZ56" s="128">
        <f>'1 - stavební práce'!F35</f>
        <v>0</v>
      </c>
      <c r="BA56" s="128">
        <f>'1 - stavební práce'!F36</f>
        <v>0</v>
      </c>
      <c r="BB56" s="128">
        <f>'1 - stavební práce'!F37</f>
        <v>0</v>
      </c>
      <c r="BC56" s="128">
        <f>'1 - stavební práce'!F38</f>
        <v>0</v>
      </c>
      <c r="BD56" s="130">
        <f>'1 - stavební práce'!F39</f>
        <v>0</v>
      </c>
      <c r="BT56" s="131" t="s">
        <v>90</v>
      </c>
      <c r="BV56" s="131" t="s">
        <v>83</v>
      </c>
      <c r="BW56" s="131" t="s">
        <v>94</v>
      </c>
      <c r="BX56" s="131" t="s">
        <v>89</v>
      </c>
      <c r="CL56" s="131" t="s">
        <v>19</v>
      </c>
    </row>
    <row r="57" s="6" customFormat="1" ht="16.5" customHeight="1">
      <c r="A57" s="120" t="s">
        <v>91</v>
      </c>
      <c r="B57" s="121"/>
      <c r="C57" s="122"/>
      <c r="D57" s="122"/>
      <c r="E57" s="123" t="s">
        <v>90</v>
      </c>
      <c r="F57" s="123"/>
      <c r="G57" s="123"/>
      <c r="H57" s="123"/>
      <c r="I57" s="123"/>
      <c r="J57" s="122"/>
      <c r="K57" s="123" t="s">
        <v>95</v>
      </c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4">
        <f>'2 - zdravotní technika'!J32</f>
        <v>0</v>
      </c>
      <c r="AH57" s="122"/>
      <c r="AI57" s="122"/>
      <c r="AJ57" s="122"/>
      <c r="AK57" s="122"/>
      <c r="AL57" s="122"/>
      <c r="AM57" s="122"/>
      <c r="AN57" s="124">
        <f>SUM(AG57,AT57)</f>
        <v>0</v>
      </c>
      <c r="AO57" s="122"/>
      <c r="AP57" s="122"/>
      <c r="AQ57" s="125" t="s">
        <v>93</v>
      </c>
      <c r="AR57" s="126"/>
      <c r="AS57" s="127">
        <v>0</v>
      </c>
      <c r="AT57" s="128">
        <f>ROUND(SUM(AV57:AW57),2)</f>
        <v>0</v>
      </c>
      <c r="AU57" s="129">
        <f>'2 - zdravotní technika'!P90</f>
        <v>0</v>
      </c>
      <c r="AV57" s="128">
        <f>'2 - zdravotní technika'!J35</f>
        <v>0</v>
      </c>
      <c r="AW57" s="128">
        <f>'2 - zdravotní technika'!J36</f>
        <v>0</v>
      </c>
      <c r="AX57" s="128">
        <f>'2 - zdravotní technika'!J37</f>
        <v>0</v>
      </c>
      <c r="AY57" s="128">
        <f>'2 - zdravotní technika'!J38</f>
        <v>0</v>
      </c>
      <c r="AZ57" s="128">
        <f>'2 - zdravotní technika'!F35</f>
        <v>0</v>
      </c>
      <c r="BA57" s="128">
        <f>'2 - zdravotní technika'!F36</f>
        <v>0</v>
      </c>
      <c r="BB57" s="128">
        <f>'2 - zdravotní technika'!F37</f>
        <v>0</v>
      </c>
      <c r="BC57" s="128">
        <f>'2 - zdravotní technika'!F38</f>
        <v>0</v>
      </c>
      <c r="BD57" s="130">
        <f>'2 - zdravotní technika'!F39</f>
        <v>0</v>
      </c>
      <c r="BT57" s="131" t="s">
        <v>90</v>
      </c>
      <c r="BV57" s="131" t="s">
        <v>83</v>
      </c>
      <c r="BW57" s="131" t="s">
        <v>96</v>
      </c>
      <c r="BX57" s="131" t="s">
        <v>89</v>
      </c>
      <c r="CL57" s="131" t="s">
        <v>19</v>
      </c>
    </row>
    <row r="58" s="6" customFormat="1" ht="16.5" customHeight="1">
      <c r="A58" s="120" t="s">
        <v>91</v>
      </c>
      <c r="B58" s="121"/>
      <c r="C58" s="122"/>
      <c r="D58" s="122"/>
      <c r="E58" s="123" t="s">
        <v>97</v>
      </c>
      <c r="F58" s="123"/>
      <c r="G58" s="123"/>
      <c r="H58" s="123"/>
      <c r="I58" s="123"/>
      <c r="J58" s="122"/>
      <c r="K58" s="123" t="s">
        <v>98</v>
      </c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4">
        <f>'3 - elektroinstalace'!J32</f>
        <v>0</v>
      </c>
      <c r="AH58" s="122"/>
      <c r="AI58" s="122"/>
      <c r="AJ58" s="122"/>
      <c r="AK58" s="122"/>
      <c r="AL58" s="122"/>
      <c r="AM58" s="122"/>
      <c r="AN58" s="124">
        <f>SUM(AG58,AT58)</f>
        <v>0</v>
      </c>
      <c r="AO58" s="122"/>
      <c r="AP58" s="122"/>
      <c r="AQ58" s="125" t="s">
        <v>93</v>
      </c>
      <c r="AR58" s="126"/>
      <c r="AS58" s="127">
        <v>0</v>
      </c>
      <c r="AT58" s="128">
        <f>ROUND(SUM(AV58:AW58),2)</f>
        <v>0</v>
      </c>
      <c r="AU58" s="129">
        <f>'3 - elektroinstalace'!P94</f>
        <v>0</v>
      </c>
      <c r="AV58" s="128">
        <f>'3 - elektroinstalace'!J35</f>
        <v>0</v>
      </c>
      <c r="AW58" s="128">
        <f>'3 - elektroinstalace'!J36</f>
        <v>0</v>
      </c>
      <c r="AX58" s="128">
        <f>'3 - elektroinstalace'!J37</f>
        <v>0</v>
      </c>
      <c r="AY58" s="128">
        <f>'3 - elektroinstalace'!J38</f>
        <v>0</v>
      </c>
      <c r="AZ58" s="128">
        <f>'3 - elektroinstalace'!F35</f>
        <v>0</v>
      </c>
      <c r="BA58" s="128">
        <f>'3 - elektroinstalace'!F36</f>
        <v>0</v>
      </c>
      <c r="BB58" s="128">
        <f>'3 - elektroinstalace'!F37</f>
        <v>0</v>
      </c>
      <c r="BC58" s="128">
        <f>'3 - elektroinstalace'!F38</f>
        <v>0</v>
      </c>
      <c r="BD58" s="130">
        <f>'3 - elektroinstalace'!F39</f>
        <v>0</v>
      </c>
      <c r="BT58" s="131" t="s">
        <v>90</v>
      </c>
      <c r="BV58" s="131" t="s">
        <v>83</v>
      </c>
      <c r="BW58" s="131" t="s">
        <v>99</v>
      </c>
      <c r="BX58" s="131" t="s">
        <v>89</v>
      </c>
      <c r="CL58" s="131" t="s">
        <v>19</v>
      </c>
    </row>
    <row r="59" s="6" customFormat="1" ht="16.5" customHeight="1">
      <c r="A59" s="120" t="s">
        <v>91</v>
      </c>
      <c r="B59" s="121"/>
      <c r="C59" s="122"/>
      <c r="D59" s="122"/>
      <c r="E59" s="123" t="s">
        <v>100</v>
      </c>
      <c r="F59" s="123"/>
      <c r="G59" s="123"/>
      <c r="H59" s="123"/>
      <c r="I59" s="123"/>
      <c r="J59" s="122"/>
      <c r="K59" s="123" t="s">
        <v>101</v>
      </c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4">
        <f>'4 - ústřední vytápění'!J32</f>
        <v>0</v>
      </c>
      <c r="AH59" s="122"/>
      <c r="AI59" s="122"/>
      <c r="AJ59" s="122"/>
      <c r="AK59" s="122"/>
      <c r="AL59" s="122"/>
      <c r="AM59" s="122"/>
      <c r="AN59" s="124">
        <f>SUM(AG59,AT59)</f>
        <v>0</v>
      </c>
      <c r="AO59" s="122"/>
      <c r="AP59" s="122"/>
      <c r="AQ59" s="125" t="s">
        <v>93</v>
      </c>
      <c r="AR59" s="126"/>
      <c r="AS59" s="127">
        <v>0</v>
      </c>
      <c r="AT59" s="128">
        <f>ROUND(SUM(AV59:AW59),2)</f>
        <v>0</v>
      </c>
      <c r="AU59" s="129">
        <f>'4 - ústřední vytápění'!P88</f>
        <v>0</v>
      </c>
      <c r="AV59" s="128">
        <f>'4 - ústřední vytápění'!J35</f>
        <v>0</v>
      </c>
      <c r="AW59" s="128">
        <f>'4 - ústřední vytápění'!J36</f>
        <v>0</v>
      </c>
      <c r="AX59" s="128">
        <f>'4 - ústřední vytápění'!J37</f>
        <v>0</v>
      </c>
      <c r="AY59" s="128">
        <f>'4 - ústřední vytápění'!J38</f>
        <v>0</v>
      </c>
      <c r="AZ59" s="128">
        <f>'4 - ústřední vytápění'!F35</f>
        <v>0</v>
      </c>
      <c r="BA59" s="128">
        <f>'4 - ústřední vytápění'!F36</f>
        <v>0</v>
      </c>
      <c r="BB59" s="128">
        <f>'4 - ústřední vytápění'!F37</f>
        <v>0</v>
      </c>
      <c r="BC59" s="128">
        <f>'4 - ústřední vytápění'!F38</f>
        <v>0</v>
      </c>
      <c r="BD59" s="130">
        <f>'4 - ústřední vytápění'!F39</f>
        <v>0</v>
      </c>
      <c r="BT59" s="131" t="s">
        <v>90</v>
      </c>
      <c r="BV59" s="131" t="s">
        <v>83</v>
      </c>
      <c r="BW59" s="131" t="s">
        <v>102</v>
      </c>
      <c r="BX59" s="131" t="s">
        <v>89</v>
      </c>
      <c r="CL59" s="131" t="s">
        <v>19</v>
      </c>
    </row>
    <row r="60" s="6" customFormat="1" ht="16.5" customHeight="1">
      <c r="A60" s="120" t="s">
        <v>91</v>
      </c>
      <c r="B60" s="121"/>
      <c r="C60" s="122"/>
      <c r="D60" s="122"/>
      <c r="E60" s="123" t="s">
        <v>103</v>
      </c>
      <c r="F60" s="123"/>
      <c r="G60" s="123"/>
      <c r="H60" s="123"/>
      <c r="I60" s="123"/>
      <c r="J60" s="122"/>
      <c r="K60" s="123" t="s">
        <v>104</v>
      </c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4">
        <f>'5 - vzduchotechnika'!J32</f>
        <v>0</v>
      </c>
      <c r="AH60" s="122"/>
      <c r="AI60" s="122"/>
      <c r="AJ60" s="122"/>
      <c r="AK60" s="122"/>
      <c r="AL60" s="122"/>
      <c r="AM60" s="122"/>
      <c r="AN60" s="124">
        <f>SUM(AG60,AT60)</f>
        <v>0</v>
      </c>
      <c r="AO60" s="122"/>
      <c r="AP60" s="122"/>
      <c r="AQ60" s="125" t="s">
        <v>93</v>
      </c>
      <c r="AR60" s="126"/>
      <c r="AS60" s="127">
        <v>0</v>
      </c>
      <c r="AT60" s="128">
        <f>ROUND(SUM(AV60:AW60),2)</f>
        <v>0</v>
      </c>
      <c r="AU60" s="129">
        <f>'5 - vzduchotechnika'!P87</f>
        <v>0</v>
      </c>
      <c r="AV60" s="128">
        <f>'5 - vzduchotechnika'!J35</f>
        <v>0</v>
      </c>
      <c r="AW60" s="128">
        <f>'5 - vzduchotechnika'!J36</f>
        <v>0</v>
      </c>
      <c r="AX60" s="128">
        <f>'5 - vzduchotechnika'!J37</f>
        <v>0</v>
      </c>
      <c r="AY60" s="128">
        <f>'5 - vzduchotechnika'!J38</f>
        <v>0</v>
      </c>
      <c r="AZ60" s="128">
        <f>'5 - vzduchotechnika'!F35</f>
        <v>0</v>
      </c>
      <c r="BA60" s="128">
        <f>'5 - vzduchotechnika'!F36</f>
        <v>0</v>
      </c>
      <c r="BB60" s="128">
        <f>'5 - vzduchotechnika'!F37</f>
        <v>0</v>
      </c>
      <c r="BC60" s="128">
        <f>'5 - vzduchotechnika'!F38</f>
        <v>0</v>
      </c>
      <c r="BD60" s="130">
        <f>'5 - vzduchotechnika'!F39</f>
        <v>0</v>
      </c>
      <c r="BT60" s="131" t="s">
        <v>90</v>
      </c>
      <c r="BV60" s="131" t="s">
        <v>83</v>
      </c>
      <c r="BW60" s="131" t="s">
        <v>105</v>
      </c>
      <c r="BX60" s="131" t="s">
        <v>89</v>
      </c>
      <c r="CL60" s="131" t="s">
        <v>19</v>
      </c>
    </row>
    <row r="61" s="6" customFormat="1" ht="16.5" customHeight="1">
      <c r="A61" s="120" t="s">
        <v>91</v>
      </c>
      <c r="B61" s="121"/>
      <c r="C61" s="122"/>
      <c r="D61" s="122"/>
      <c r="E61" s="123" t="s">
        <v>106</v>
      </c>
      <c r="F61" s="123"/>
      <c r="G61" s="123"/>
      <c r="H61" s="123"/>
      <c r="I61" s="123"/>
      <c r="J61" s="122"/>
      <c r="K61" s="123" t="s">
        <v>107</v>
      </c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123"/>
      <c r="AG61" s="124">
        <f>'6 - vnitřní plynovod'!J32</f>
        <v>0</v>
      </c>
      <c r="AH61" s="122"/>
      <c r="AI61" s="122"/>
      <c r="AJ61" s="122"/>
      <c r="AK61" s="122"/>
      <c r="AL61" s="122"/>
      <c r="AM61" s="122"/>
      <c r="AN61" s="124">
        <f>SUM(AG61,AT61)</f>
        <v>0</v>
      </c>
      <c r="AO61" s="122"/>
      <c r="AP61" s="122"/>
      <c r="AQ61" s="125" t="s">
        <v>93</v>
      </c>
      <c r="AR61" s="126"/>
      <c r="AS61" s="127">
        <v>0</v>
      </c>
      <c r="AT61" s="128">
        <f>ROUND(SUM(AV61:AW61),2)</f>
        <v>0</v>
      </c>
      <c r="AU61" s="129">
        <f>'6 - vnitřní plynovod'!P89</f>
        <v>0</v>
      </c>
      <c r="AV61" s="128">
        <f>'6 - vnitřní plynovod'!J35</f>
        <v>0</v>
      </c>
      <c r="AW61" s="128">
        <f>'6 - vnitřní plynovod'!J36</f>
        <v>0</v>
      </c>
      <c r="AX61" s="128">
        <f>'6 - vnitřní plynovod'!J37</f>
        <v>0</v>
      </c>
      <c r="AY61" s="128">
        <f>'6 - vnitřní plynovod'!J38</f>
        <v>0</v>
      </c>
      <c r="AZ61" s="128">
        <f>'6 - vnitřní plynovod'!F35</f>
        <v>0</v>
      </c>
      <c r="BA61" s="128">
        <f>'6 - vnitřní plynovod'!F36</f>
        <v>0</v>
      </c>
      <c r="BB61" s="128">
        <f>'6 - vnitřní plynovod'!F37</f>
        <v>0</v>
      </c>
      <c r="BC61" s="128">
        <f>'6 - vnitřní plynovod'!F38</f>
        <v>0</v>
      </c>
      <c r="BD61" s="130">
        <f>'6 - vnitřní plynovod'!F39</f>
        <v>0</v>
      </c>
      <c r="BT61" s="131" t="s">
        <v>90</v>
      </c>
      <c r="BV61" s="131" t="s">
        <v>83</v>
      </c>
      <c r="BW61" s="131" t="s">
        <v>108</v>
      </c>
      <c r="BX61" s="131" t="s">
        <v>89</v>
      </c>
      <c r="CL61" s="131" t="s">
        <v>19</v>
      </c>
    </row>
    <row r="62" s="5" customFormat="1" ht="16.5" customHeight="1">
      <c r="B62" s="107"/>
      <c r="C62" s="108"/>
      <c r="D62" s="109" t="s">
        <v>109</v>
      </c>
      <c r="E62" s="109"/>
      <c r="F62" s="109"/>
      <c r="G62" s="109"/>
      <c r="H62" s="109"/>
      <c r="I62" s="110"/>
      <c r="J62" s="109" t="s">
        <v>110</v>
      </c>
      <c r="K62" s="109"/>
      <c r="L62" s="109"/>
      <c r="M62" s="109"/>
      <c r="N62" s="109"/>
      <c r="O62" s="109"/>
      <c r="P62" s="109"/>
      <c r="Q62" s="109"/>
      <c r="R62" s="109"/>
      <c r="S62" s="109"/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11">
        <f>ROUND(SUM(AG63:AG66),2)</f>
        <v>0</v>
      </c>
      <c r="AH62" s="110"/>
      <c r="AI62" s="110"/>
      <c r="AJ62" s="110"/>
      <c r="AK62" s="110"/>
      <c r="AL62" s="110"/>
      <c r="AM62" s="110"/>
      <c r="AN62" s="112">
        <f>SUM(AG62,AT62)</f>
        <v>0</v>
      </c>
      <c r="AO62" s="110"/>
      <c r="AP62" s="110"/>
      <c r="AQ62" s="113" t="s">
        <v>87</v>
      </c>
      <c r="AR62" s="114"/>
      <c r="AS62" s="115">
        <f>ROUND(SUM(AS63:AS66),2)</f>
        <v>0</v>
      </c>
      <c r="AT62" s="116">
        <f>ROUND(SUM(AV62:AW62),2)</f>
        <v>0</v>
      </c>
      <c r="AU62" s="117">
        <f>ROUND(SUM(AU63:AU66),5)</f>
        <v>0</v>
      </c>
      <c r="AV62" s="116">
        <f>ROUND(AZ62*L29,2)</f>
        <v>0</v>
      </c>
      <c r="AW62" s="116">
        <f>ROUND(BA62*L30,2)</f>
        <v>0</v>
      </c>
      <c r="AX62" s="116">
        <f>ROUND(BB62*L29,2)</f>
        <v>0</v>
      </c>
      <c r="AY62" s="116">
        <f>ROUND(BC62*L30,2)</f>
        <v>0</v>
      </c>
      <c r="AZ62" s="116">
        <f>ROUND(SUM(AZ63:AZ66),2)</f>
        <v>0</v>
      </c>
      <c r="BA62" s="116">
        <f>ROUND(SUM(BA63:BA66),2)</f>
        <v>0</v>
      </c>
      <c r="BB62" s="116">
        <f>ROUND(SUM(BB63:BB66),2)</f>
        <v>0</v>
      </c>
      <c r="BC62" s="116">
        <f>ROUND(SUM(BC63:BC66),2)</f>
        <v>0</v>
      </c>
      <c r="BD62" s="118">
        <f>ROUND(SUM(BD63:BD66),2)</f>
        <v>0</v>
      </c>
      <c r="BS62" s="119" t="s">
        <v>80</v>
      </c>
      <c r="BT62" s="119" t="s">
        <v>88</v>
      </c>
      <c r="BU62" s="119" t="s">
        <v>82</v>
      </c>
      <c r="BV62" s="119" t="s">
        <v>83</v>
      </c>
      <c r="BW62" s="119" t="s">
        <v>111</v>
      </c>
      <c r="BX62" s="119" t="s">
        <v>5</v>
      </c>
      <c r="CL62" s="119" t="s">
        <v>19</v>
      </c>
      <c r="CM62" s="119" t="s">
        <v>90</v>
      </c>
    </row>
    <row r="63" s="6" customFormat="1" ht="16.5" customHeight="1">
      <c r="A63" s="120" t="s">
        <v>91</v>
      </c>
      <c r="B63" s="121"/>
      <c r="C63" s="122"/>
      <c r="D63" s="122"/>
      <c r="E63" s="123" t="s">
        <v>88</v>
      </c>
      <c r="F63" s="123"/>
      <c r="G63" s="123"/>
      <c r="H63" s="123"/>
      <c r="I63" s="123"/>
      <c r="J63" s="122"/>
      <c r="K63" s="123" t="s">
        <v>92</v>
      </c>
      <c r="L63" s="123"/>
      <c r="M63" s="123"/>
      <c r="N63" s="123"/>
      <c r="O63" s="123"/>
      <c r="P63" s="123"/>
      <c r="Q63" s="123"/>
      <c r="R63" s="123"/>
      <c r="S63" s="123"/>
      <c r="T63" s="123"/>
      <c r="U63" s="123"/>
      <c r="V63" s="123"/>
      <c r="W63" s="123"/>
      <c r="X63" s="123"/>
      <c r="Y63" s="123"/>
      <c r="Z63" s="123"/>
      <c r="AA63" s="123"/>
      <c r="AB63" s="123"/>
      <c r="AC63" s="123"/>
      <c r="AD63" s="123"/>
      <c r="AE63" s="123"/>
      <c r="AF63" s="123"/>
      <c r="AG63" s="124">
        <f>'1 - stavební práce_01'!J32</f>
        <v>0</v>
      </c>
      <c r="AH63" s="122"/>
      <c r="AI63" s="122"/>
      <c r="AJ63" s="122"/>
      <c r="AK63" s="122"/>
      <c r="AL63" s="122"/>
      <c r="AM63" s="122"/>
      <c r="AN63" s="124">
        <f>SUM(AG63,AT63)</f>
        <v>0</v>
      </c>
      <c r="AO63" s="122"/>
      <c r="AP63" s="122"/>
      <c r="AQ63" s="125" t="s">
        <v>93</v>
      </c>
      <c r="AR63" s="126"/>
      <c r="AS63" s="127">
        <v>0</v>
      </c>
      <c r="AT63" s="128">
        <f>ROUND(SUM(AV63:AW63),2)</f>
        <v>0</v>
      </c>
      <c r="AU63" s="129">
        <f>'1 - stavební práce_01'!P98</f>
        <v>0</v>
      </c>
      <c r="AV63" s="128">
        <f>'1 - stavební práce_01'!J35</f>
        <v>0</v>
      </c>
      <c r="AW63" s="128">
        <f>'1 - stavební práce_01'!J36</f>
        <v>0</v>
      </c>
      <c r="AX63" s="128">
        <f>'1 - stavební práce_01'!J37</f>
        <v>0</v>
      </c>
      <c r="AY63" s="128">
        <f>'1 - stavební práce_01'!J38</f>
        <v>0</v>
      </c>
      <c r="AZ63" s="128">
        <f>'1 - stavební práce_01'!F35</f>
        <v>0</v>
      </c>
      <c r="BA63" s="128">
        <f>'1 - stavební práce_01'!F36</f>
        <v>0</v>
      </c>
      <c r="BB63" s="128">
        <f>'1 - stavební práce_01'!F37</f>
        <v>0</v>
      </c>
      <c r="BC63" s="128">
        <f>'1 - stavební práce_01'!F38</f>
        <v>0</v>
      </c>
      <c r="BD63" s="130">
        <f>'1 - stavební práce_01'!F39</f>
        <v>0</v>
      </c>
      <c r="BT63" s="131" t="s">
        <v>90</v>
      </c>
      <c r="BV63" s="131" t="s">
        <v>83</v>
      </c>
      <c r="BW63" s="131" t="s">
        <v>112</v>
      </c>
      <c r="BX63" s="131" t="s">
        <v>111</v>
      </c>
      <c r="CL63" s="131" t="s">
        <v>19</v>
      </c>
    </row>
    <row r="64" s="6" customFormat="1" ht="16.5" customHeight="1">
      <c r="A64" s="120" t="s">
        <v>91</v>
      </c>
      <c r="B64" s="121"/>
      <c r="C64" s="122"/>
      <c r="D64" s="122"/>
      <c r="E64" s="123" t="s">
        <v>90</v>
      </c>
      <c r="F64" s="123"/>
      <c r="G64" s="123"/>
      <c r="H64" s="123"/>
      <c r="I64" s="123"/>
      <c r="J64" s="122"/>
      <c r="K64" s="123" t="s">
        <v>95</v>
      </c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  <c r="AF64" s="123"/>
      <c r="AG64" s="124">
        <f>'2 - zdravotní technika_01'!J32</f>
        <v>0</v>
      </c>
      <c r="AH64" s="122"/>
      <c r="AI64" s="122"/>
      <c r="AJ64" s="122"/>
      <c r="AK64" s="122"/>
      <c r="AL64" s="122"/>
      <c r="AM64" s="122"/>
      <c r="AN64" s="124">
        <f>SUM(AG64,AT64)</f>
        <v>0</v>
      </c>
      <c r="AO64" s="122"/>
      <c r="AP64" s="122"/>
      <c r="AQ64" s="125" t="s">
        <v>93</v>
      </c>
      <c r="AR64" s="126"/>
      <c r="AS64" s="127">
        <v>0</v>
      </c>
      <c r="AT64" s="128">
        <f>ROUND(SUM(AV64:AW64),2)</f>
        <v>0</v>
      </c>
      <c r="AU64" s="129">
        <f>'2 - zdravotní technika_01'!P90</f>
        <v>0</v>
      </c>
      <c r="AV64" s="128">
        <f>'2 - zdravotní technika_01'!J35</f>
        <v>0</v>
      </c>
      <c r="AW64" s="128">
        <f>'2 - zdravotní technika_01'!J36</f>
        <v>0</v>
      </c>
      <c r="AX64" s="128">
        <f>'2 - zdravotní technika_01'!J37</f>
        <v>0</v>
      </c>
      <c r="AY64" s="128">
        <f>'2 - zdravotní technika_01'!J38</f>
        <v>0</v>
      </c>
      <c r="AZ64" s="128">
        <f>'2 - zdravotní technika_01'!F35</f>
        <v>0</v>
      </c>
      <c r="BA64" s="128">
        <f>'2 - zdravotní technika_01'!F36</f>
        <v>0</v>
      </c>
      <c r="BB64" s="128">
        <f>'2 - zdravotní technika_01'!F37</f>
        <v>0</v>
      </c>
      <c r="BC64" s="128">
        <f>'2 - zdravotní technika_01'!F38</f>
        <v>0</v>
      </c>
      <c r="BD64" s="130">
        <f>'2 - zdravotní technika_01'!F39</f>
        <v>0</v>
      </c>
      <c r="BT64" s="131" t="s">
        <v>90</v>
      </c>
      <c r="BV64" s="131" t="s">
        <v>83</v>
      </c>
      <c r="BW64" s="131" t="s">
        <v>113</v>
      </c>
      <c r="BX64" s="131" t="s">
        <v>111</v>
      </c>
      <c r="CL64" s="131" t="s">
        <v>19</v>
      </c>
    </row>
    <row r="65" s="6" customFormat="1" ht="16.5" customHeight="1">
      <c r="A65" s="120" t="s">
        <v>91</v>
      </c>
      <c r="B65" s="121"/>
      <c r="C65" s="122"/>
      <c r="D65" s="122"/>
      <c r="E65" s="123" t="s">
        <v>97</v>
      </c>
      <c r="F65" s="123"/>
      <c r="G65" s="123"/>
      <c r="H65" s="123"/>
      <c r="I65" s="123"/>
      <c r="J65" s="122"/>
      <c r="K65" s="123" t="s">
        <v>98</v>
      </c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123"/>
      <c r="AG65" s="124">
        <f>'3 - elektroinstalace_01'!J32</f>
        <v>0</v>
      </c>
      <c r="AH65" s="122"/>
      <c r="AI65" s="122"/>
      <c r="AJ65" s="122"/>
      <c r="AK65" s="122"/>
      <c r="AL65" s="122"/>
      <c r="AM65" s="122"/>
      <c r="AN65" s="124">
        <f>SUM(AG65,AT65)</f>
        <v>0</v>
      </c>
      <c r="AO65" s="122"/>
      <c r="AP65" s="122"/>
      <c r="AQ65" s="125" t="s">
        <v>93</v>
      </c>
      <c r="AR65" s="126"/>
      <c r="AS65" s="127">
        <v>0</v>
      </c>
      <c r="AT65" s="128">
        <f>ROUND(SUM(AV65:AW65),2)</f>
        <v>0</v>
      </c>
      <c r="AU65" s="129">
        <f>'3 - elektroinstalace_01'!P94</f>
        <v>0</v>
      </c>
      <c r="AV65" s="128">
        <f>'3 - elektroinstalace_01'!J35</f>
        <v>0</v>
      </c>
      <c r="AW65" s="128">
        <f>'3 - elektroinstalace_01'!J36</f>
        <v>0</v>
      </c>
      <c r="AX65" s="128">
        <f>'3 - elektroinstalace_01'!J37</f>
        <v>0</v>
      </c>
      <c r="AY65" s="128">
        <f>'3 - elektroinstalace_01'!J38</f>
        <v>0</v>
      </c>
      <c r="AZ65" s="128">
        <f>'3 - elektroinstalace_01'!F35</f>
        <v>0</v>
      </c>
      <c r="BA65" s="128">
        <f>'3 - elektroinstalace_01'!F36</f>
        <v>0</v>
      </c>
      <c r="BB65" s="128">
        <f>'3 - elektroinstalace_01'!F37</f>
        <v>0</v>
      </c>
      <c r="BC65" s="128">
        <f>'3 - elektroinstalace_01'!F38</f>
        <v>0</v>
      </c>
      <c r="BD65" s="130">
        <f>'3 - elektroinstalace_01'!F39</f>
        <v>0</v>
      </c>
      <c r="BT65" s="131" t="s">
        <v>90</v>
      </c>
      <c r="BV65" s="131" t="s">
        <v>83</v>
      </c>
      <c r="BW65" s="131" t="s">
        <v>114</v>
      </c>
      <c r="BX65" s="131" t="s">
        <v>111</v>
      </c>
      <c r="CL65" s="131" t="s">
        <v>19</v>
      </c>
    </row>
    <row r="66" s="6" customFormat="1" ht="16.5" customHeight="1">
      <c r="A66" s="120" t="s">
        <v>91</v>
      </c>
      <c r="B66" s="121"/>
      <c r="C66" s="122"/>
      <c r="D66" s="122"/>
      <c r="E66" s="123" t="s">
        <v>100</v>
      </c>
      <c r="F66" s="123"/>
      <c r="G66" s="123"/>
      <c r="H66" s="123"/>
      <c r="I66" s="123"/>
      <c r="J66" s="122"/>
      <c r="K66" s="123" t="s">
        <v>101</v>
      </c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4">
        <f>'4 - ústřední vytápění_01'!J32</f>
        <v>0</v>
      </c>
      <c r="AH66" s="122"/>
      <c r="AI66" s="122"/>
      <c r="AJ66" s="122"/>
      <c r="AK66" s="122"/>
      <c r="AL66" s="122"/>
      <c r="AM66" s="122"/>
      <c r="AN66" s="124">
        <f>SUM(AG66,AT66)</f>
        <v>0</v>
      </c>
      <c r="AO66" s="122"/>
      <c r="AP66" s="122"/>
      <c r="AQ66" s="125" t="s">
        <v>93</v>
      </c>
      <c r="AR66" s="126"/>
      <c r="AS66" s="127">
        <v>0</v>
      </c>
      <c r="AT66" s="128">
        <f>ROUND(SUM(AV66:AW66),2)</f>
        <v>0</v>
      </c>
      <c r="AU66" s="129">
        <f>'4 - ústřední vytápění_01'!P90</f>
        <v>0</v>
      </c>
      <c r="AV66" s="128">
        <f>'4 - ústřední vytápění_01'!J35</f>
        <v>0</v>
      </c>
      <c r="AW66" s="128">
        <f>'4 - ústřední vytápění_01'!J36</f>
        <v>0</v>
      </c>
      <c r="AX66" s="128">
        <f>'4 - ústřední vytápění_01'!J37</f>
        <v>0</v>
      </c>
      <c r="AY66" s="128">
        <f>'4 - ústřední vytápění_01'!J38</f>
        <v>0</v>
      </c>
      <c r="AZ66" s="128">
        <f>'4 - ústřední vytápění_01'!F35</f>
        <v>0</v>
      </c>
      <c r="BA66" s="128">
        <f>'4 - ústřední vytápění_01'!F36</f>
        <v>0</v>
      </c>
      <c r="BB66" s="128">
        <f>'4 - ústřední vytápění_01'!F37</f>
        <v>0</v>
      </c>
      <c r="BC66" s="128">
        <f>'4 - ústřední vytápění_01'!F38</f>
        <v>0</v>
      </c>
      <c r="BD66" s="130">
        <f>'4 - ústřední vytápění_01'!F39</f>
        <v>0</v>
      </c>
      <c r="BT66" s="131" t="s">
        <v>90</v>
      </c>
      <c r="BV66" s="131" t="s">
        <v>83</v>
      </c>
      <c r="BW66" s="131" t="s">
        <v>115</v>
      </c>
      <c r="BX66" s="131" t="s">
        <v>111</v>
      </c>
      <c r="CL66" s="131" t="s">
        <v>19</v>
      </c>
    </row>
    <row r="67" s="5" customFormat="1" ht="16.5" customHeight="1">
      <c r="A67" s="120" t="s">
        <v>91</v>
      </c>
      <c r="B67" s="107"/>
      <c r="C67" s="108"/>
      <c r="D67" s="109" t="s">
        <v>116</v>
      </c>
      <c r="E67" s="109"/>
      <c r="F67" s="109"/>
      <c r="G67" s="109"/>
      <c r="H67" s="109"/>
      <c r="I67" s="110"/>
      <c r="J67" s="109" t="s">
        <v>117</v>
      </c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12">
        <f>'1415-3 - Vedlejší rozpočt...'!J30</f>
        <v>0</v>
      </c>
      <c r="AH67" s="110"/>
      <c r="AI67" s="110"/>
      <c r="AJ67" s="110"/>
      <c r="AK67" s="110"/>
      <c r="AL67" s="110"/>
      <c r="AM67" s="110"/>
      <c r="AN67" s="112">
        <f>SUM(AG67,AT67)</f>
        <v>0</v>
      </c>
      <c r="AO67" s="110"/>
      <c r="AP67" s="110"/>
      <c r="AQ67" s="113" t="s">
        <v>87</v>
      </c>
      <c r="AR67" s="114"/>
      <c r="AS67" s="132">
        <v>0</v>
      </c>
      <c r="AT67" s="133">
        <f>ROUND(SUM(AV67:AW67),2)</f>
        <v>0</v>
      </c>
      <c r="AU67" s="134">
        <f>'1415-3 - Vedlejší rozpočt...'!P82</f>
        <v>0</v>
      </c>
      <c r="AV67" s="133">
        <f>'1415-3 - Vedlejší rozpočt...'!J33</f>
        <v>0</v>
      </c>
      <c r="AW67" s="133">
        <f>'1415-3 - Vedlejší rozpočt...'!J34</f>
        <v>0</v>
      </c>
      <c r="AX67" s="133">
        <f>'1415-3 - Vedlejší rozpočt...'!J35</f>
        <v>0</v>
      </c>
      <c r="AY67" s="133">
        <f>'1415-3 - Vedlejší rozpočt...'!J36</f>
        <v>0</v>
      </c>
      <c r="AZ67" s="133">
        <f>'1415-3 - Vedlejší rozpočt...'!F33</f>
        <v>0</v>
      </c>
      <c r="BA67" s="133">
        <f>'1415-3 - Vedlejší rozpočt...'!F34</f>
        <v>0</v>
      </c>
      <c r="BB67" s="133">
        <f>'1415-3 - Vedlejší rozpočt...'!F35</f>
        <v>0</v>
      </c>
      <c r="BC67" s="133">
        <f>'1415-3 - Vedlejší rozpočt...'!F36</f>
        <v>0</v>
      </c>
      <c r="BD67" s="135">
        <f>'1415-3 - Vedlejší rozpočt...'!F37</f>
        <v>0</v>
      </c>
      <c r="BT67" s="119" t="s">
        <v>88</v>
      </c>
      <c r="BV67" s="119" t="s">
        <v>83</v>
      </c>
      <c r="BW67" s="119" t="s">
        <v>118</v>
      </c>
      <c r="BX67" s="119" t="s">
        <v>5</v>
      </c>
      <c r="CL67" s="119" t="s">
        <v>19</v>
      </c>
      <c r="CM67" s="119" t="s">
        <v>90</v>
      </c>
    </row>
    <row r="68" s="1" customFormat="1" ht="30" customHeight="1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4"/>
    </row>
    <row r="69" s="1" customFormat="1" ht="6.96" customHeight="1"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44"/>
    </row>
  </sheetData>
  <sheetProtection sheet="1" formatColumns="0" formatRows="0" objects="1" scenarios="1" spinCount="100000" saltValue="tpgCuDtjeCbE3fY/MWW+5eG2UfSDeGydAS4vXtGEUPp4EcrKAmtV9YSULYaEKH8uVRhwddh1YbTeCteWLp2yOA==" hashValue="/O/Hr6hAHfMHT7pjLDrR18/F3vKINkDHogqx8mj1CZtqKjY6fJvpA1MNoVCLs9mVU38jMbx4PE28Rl3Plb+9GQ==" algorithmName="SHA-512" password="CC35"/>
  <mergeCells count="9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AN63:AP63"/>
    <mergeCell ref="AN64:AP64"/>
    <mergeCell ref="AN65:AP65"/>
    <mergeCell ref="AN66:AP66"/>
    <mergeCell ref="AN67:AP67"/>
    <mergeCell ref="D62:H62"/>
    <mergeCell ref="D55:H55"/>
    <mergeCell ref="E56:I56"/>
    <mergeCell ref="E57:I57"/>
    <mergeCell ref="E58:I58"/>
    <mergeCell ref="E59:I59"/>
    <mergeCell ref="E60:I60"/>
    <mergeCell ref="E61:I61"/>
    <mergeCell ref="E63:I63"/>
    <mergeCell ref="E64:I64"/>
    <mergeCell ref="E65:I65"/>
    <mergeCell ref="E66:I66"/>
    <mergeCell ref="D67:H67"/>
    <mergeCell ref="AG64:AM64"/>
    <mergeCell ref="AG63:AM63"/>
    <mergeCell ref="AG65:AM65"/>
    <mergeCell ref="AG66:AM66"/>
    <mergeCell ref="AG67:AM67"/>
    <mergeCell ref="C52:G52"/>
    <mergeCell ref="I52:AF52"/>
    <mergeCell ref="J55:AF55"/>
    <mergeCell ref="K56:AF56"/>
    <mergeCell ref="K57:AF57"/>
    <mergeCell ref="K58:AF58"/>
    <mergeCell ref="K59:AF59"/>
    <mergeCell ref="K60:AF60"/>
    <mergeCell ref="K61:AF61"/>
    <mergeCell ref="J62:AF62"/>
    <mergeCell ref="K63:AF63"/>
    <mergeCell ref="K64:AF64"/>
    <mergeCell ref="K65:AF65"/>
    <mergeCell ref="K66:AF66"/>
    <mergeCell ref="J67:AF67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</mergeCells>
  <hyperlinks>
    <hyperlink ref="A56" location="'1 - stavební práce'!C2" display="/"/>
    <hyperlink ref="A57" location="'2 - zdravotní technika'!C2" display="/"/>
    <hyperlink ref="A58" location="'3 - elektroinstalace'!C2" display="/"/>
    <hyperlink ref="A59" location="'4 - ústřední vytápění'!C2" display="/"/>
    <hyperlink ref="A60" location="'5 - vzduchotechnika'!C2" display="/"/>
    <hyperlink ref="A61" location="'6 - vnitřní plynovod'!C2" display="/"/>
    <hyperlink ref="A63" location="'1 - stavební práce_01'!C2" display="/"/>
    <hyperlink ref="A64" location="'2 - zdravotní technika_01'!C2" display="/"/>
    <hyperlink ref="A65" location="'3 - elektroinstalace_01'!C2" display="/"/>
    <hyperlink ref="A66" location="'4 - ústřední vytápění_01'!C2" display="/"/>
    <hyperlink ref="A67" location="'1415-3 - Vedlejší rozpoč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114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90</v>
      </c>
    </row>
    <row r="4" ht="24.96" customHeight="1">
      <c r="B4" s="20"/>
      <c r="D4" s="140" t="s">
        <v>119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Stavební úpravy ZŠ - učebna chemie a WC imobilní, ul. Letců R.A.F., Nymburk</v>
      </c>
      <c r="F7" s="141"/>
      <c r="G7" s="141"/>
      <c r="H7" s="141"/>
      <c r="L7" s="20"/>
    </row>
    <row r="8" ht="12" customHeight="1">
      <c r="B8" s="20"/>
      <c r="D8" s="141" t="s">
        <v>120</v>
      </c>
      <c r="L8" s="20"/>
    </row>
    <row r="9" s="1" customFormat="1" ht="16.5" customHeight="1">
      <c r="B9" s="44"/>
      <c r="E9" s="142" t="s">
        <v>1081</v>
      </c>
      <c r="F9" s="1"/>
      <c r="G9" s="1"/>
      <c r="H9" s="1"/>
      <c r="I9" s="143"/>
      <c r="L9" s="44"/>
    </row>
    <row r="10" s="1" customFormat="1" ht="12" customHeight="1">
      <c r="B10" s="44"/>
      <c r="D10" s="141" t="s">
        <v>122</v>
      </c>
      <c r="I10" s="143"/>
      <c r="L10" s="44"/>
    </row>
    <row r="11" s="1" customFormat="1" ht="36.96" customHeight="1">
      <c r="B11" s="44"/>
      <c r="E11" s="144" t="s">
        <v>777</v>
      </c>
      <c r="F11" s="1"/>
      <c r="G11" s="1"/>
      <c r="H11" s="1"/>
      <c r="I11" s="143"/>
      <c r="L11" s="44"/>
    </row>
    <row r="12" s="1" customFormat="1">
      <c r="B12" s="44"/>
      <c r="I12" s="143"/>
      <c r="L12" s="44"/>
    </row>
    <row r="13" s="1" customFormat="1" ht="12" customHeight="1">
      <c r="B13" s="44"/>
      <c r="D13" s="141" t="s">
        <v>18</v>
      </c>
      <c r="F13" s="17" t="s">
        <v>19</v>
      </c>
      <c r="I13" s="145" t="s">
        <v>20</v>
      </c>
      <c r="J13" s="17" t="s">
        <v>21</v>
      </c>
      <c r="L13" s="44"/>
    </row>
    <row r="14" s="1" customFormat="1" ht="12" customHeight="1">
      <c r="B14" s="44"/>
      <c r="D14" s="141" t="s">
        <v>22</v>
      </c>
      <c r="F14" s="17" t="s">
        <v>23</v>
      </c>
      <c r="I14" s="145" t="s">
        <v>24</v>
      </c>
      <c r="J14" s="146" t="str">
        <f>'Rekapitulace stavby'!AN8</f>
        <v>12. 11. 2020</v>
      </c>
      <c r="L14" s="44"/>
    </row>
    <row r="15" s="1" customFormat="1" ht="21.84" customHeight="1">
      <c r="B15" s="44"/>
      <c r="D15" s="147" t="s">
        <v>26</v>
      </c>
      <c r="F15" s="148" t="s">
        <v>27</v>
      </c>
      <c r="I15" s="149" t="s">
        <v>28</v>
      </c>
      <c r="J15" s="148" t="s">
        <v>29</v>
      </c>
      <c r="L15" s="44"/>
    </row>
    <row r="16" s="1" customFormat="1" ht="12" customHeight="1">
      <c r="B16" s="44"/>
      <c r="D16" s="141" t="s">
        <v>30</v>
      </c>
      <c r="I16" s="145" t="s">
        <v>31</v>
      </c>
      <c r="J16" s="17" t="s">
        <v>32</v>
      </c>
      <c r="L16" s="44"/>
    </row>
    <row r="17" s="1" customFormat="1" ht="18" customHeight="1">
      <c r="B17" s="44"/>
      <c r="E17" s="17" t="s">
        <v>1407</v>
      </c>
      <c r="I17" s="145" t="s">
        <v>34</v>
      </c>
      <c r="J17" s="17" t="s">
        <v>35</v>
      </c>
      <c r="L17" s="44"/>
    </row>
    <row r="18" s="1" customFormat="1" ht="6.96" customHeight="1">
      <c r="B18" s="44"/>
      <c r="I18" s="143"/>
      <c r="L18" s="44"/>
    </row>
    <row r="19" s="1" customFormat="1" ht="12" customHeight="1">
      <c r="B19" s="44"/>
      <c r="D19" s="141" t="s">
        <v>36</v>
      </c>
      <c r="I19" s="145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5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3"/>
      <c r="L21" s="44"/>
    </row>
    <row r="22" s="1" customFormat="1" ht="12" customHeight="1">
      <c r="B22" s="44"/>
      <c r="D22" s="141" t="s">
        <v>38</v>
      </c>
      <c r="I22" s="145" t="s">
        <v>31</v>
      </c>
      <c r="J22" s="17" t="s">
        <v>39</v>
      </c>
      <c r="L22" s="44"/>
    </row>
    <row r="23" s="1" customFormat="1" ht="18" customHeight="1">
      <c r="B23" s="44"/>
      <c r="E23" s="17" t="s">
        <v>40</v>
      </c>
      <c r="I23" s="145" t="s">
        <v>34</v>
      </c>
      <c r="J23" s="17" t="s">
        <v>41</v>
      </c>
      <c r="L23" s="44"/>
    </row>
    <row r="24" s="1" customFormat="1" ht="6.96" customHeight="1">
      <c r="B24" s="44"/>
      <c r="I24" s="143"/>
      <c r="L24" s="44"/>
    </row>
    <row r="25" s="1" customFormat="1" ht="12" customHeight="1">
      <c r="B25" s="44"/>
      <c r="D25" s="141" t="s">
        <v>43</v>
      </c>
      <c r="I25" s="145" t="s">
        <v>31</v>
      </c>
      <c r="J25" s="17" t="s">
        <v>39</v>
      </c>
      <c r="L25" s="44"/>
    </row>
    <row r="26" s="1" customFormat="1" ht="18" customHeight="1">
      <c r="B26" s="44"/>
      <c r="E26" s="17" t="s">
        <v>40</v>
      </c>
      <c r="I26" s="145" t="s">
        <v>34</v>
      </c>
      <c r="J26" s="17" t="s">
        <v>41</v>
      </c>
      <c r="L26" s="44"/>
    </row>
    <row r="27" s="1" customFormat="1" ht="6.96" customHeight="1">
      <c r="B27" s="44"/>
      <c r="I27" s="143"/>
      <c r="L27" s="44"/>
    </row>
    <row r="28" s="1" customFormat="1" ht="12" customHeight="1">
      <c r="B28" s="44"/>
      <c r="D28" s="141" t="s">
        <v>44</v>
      </c>
      <c r="I28" s="143"/>
      <c r="L28" s="44"/>
    </row>
    <row r="29" s="7" customFormat="1" ht="16.5" customHeight="1">
      <c r="B29" s="150"/>
      <c r="E29" s="151" t="s">
        <v>79</v>
      </c>
      <c r="F29" s="151"/>
      <c r="G29" s="151"/>
      <c r="H29" s="151"/>
      <c r="I29" s="152"/>
      <c r="L29" s="150"/>
    </row>
    <row r="30" s="1" customFormat="1" ht="6.96" customHeight="1">
      <c r="B30" s="44"/>
      <c r="I30" s="143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3"/>
      <c r="J31" s="72"/>
      <c r="K31" s="72"/>
      <c r="L31" s="44"/>
    </row>
    <row r="32" s="1" customFormat="1" ht="25.44" customHeight="1">
      <c r="B32" s="44"/>
      <c r="D32" s="154" t="s">
        <v>46</v>
      </c>
      <c r="I32" s="143"/>
      <c r="J32" s="155">
        <f>ROUND(J94,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3"/>
      <c r="J33" s="72"/>
      <c r="K33" s="72"/>
      <c r="L33" s="44"/>
    </row>
    <row r="34" s="1" customFormat="1" ht="14.4" customHeight="1">
      <c r="B34" s="44"/>
      <c r="F34" s="156" t="s">
        <v>48</v>
      </c>
      <c r="I34" s="157" t="s">
        <v>47</v>
      </c>
      <c r="J34" s="156" t="s">
        <v>49</v>
      </c>
      <c r="L34" s="44"/>
    </row>
    <row r="35" s="1" customFormat="1" ht="14.4" customHeight="1">
      <c r="B35" s="44"/>
      <c r="D35" s="141" t="s">
        <v>50</v>
      </c>
      <c r="E35" s="141" t="s">
        <v>51</v>
      </c>
      <c r="F35" s="158">
        <f>ROUND((SUM(BE94:BE142)),  2)</f>
        <v>0</v>
      </c>
      <c r="I35" s="159">
        <v>0.20999999999999999</v>
      </c>
      <c r="J35" s="158">
        <f>ROUND(((SUM(BE94:BE142))*I35),  2)</f>
        <v>0</v>
      </c>
      <c r="L35" s="44"/>
    </row>
    <row r="36" s="1" customFormat="1" ht="14.4" customHeight="1">
      <c r="B36" s="44"/>
      <c r="E36" s="141" t="s">
        <v>52</v>
      </c>
      <c r="F36" s="158">
        <f>ROUND((SUM(BF94:BF142)),  2)</f>
        <v>0</v>
      </c>
      <c r="I36" s="159">
        <v>0.14999999999999999</v>
      </c>
      <c r="J36" s="158">
        <f>ROUND(((SUM(BF94:BF142))*I36),  2)</f>
        <v>0</v>
      </c>
      <c r="L36" s="44"/>
    </row>
    <row r="37" hidden="1" s="1" customFormat="1" ht="14.4" customHeight="1">
      <c r="B37" s="44"/>
      <c r="E37" s="141" t="s">
        <v>53</v>
      </c>
      <c r="F37" s="158">
        <f>ROUND((SUM(BG94:BG142)),  2)</f>
        <v>0</v>
      </c>
      <c r="I37" s="159">
        <v>0.20999999999999999</v>
      </c>
      <c r="J37" s="158">
        <f>0</f>
        <v>0</v>
      </c>
      <c r="L37" s="44"/>
    </row>
    <row r="38" hidden="1" s="1" customFormat="1" ht="14.4" customHeight="1">
      <c r="B38" s="44"/>
      <c r="E38" s="141" t="s">
        <v>54</v>
      </c>
      <c r="F38" s="158">
        <f>ROUND((SUM(BH94:BH142)),  2)</f>
        <v>0</v>
      </c>
      <c r="I38" s="159">
        <v>0.14999999999999999</v>
      </c>
      <c r="J38" s="158">
        <f>0</f>
        <v>0</v>
      </c>
      <c r="L38" s="44"/>
    </row>
    <row r="39" hidden="1" s="1" customFormat="1" ht="14.4" customHeight="1">
      <c r="B39" s="44"/>
      <c r="E39" s="141" t="s">
        <v>55</v>
      </c>
      <c r="F39" s="158">
        <f>ROUND((SUM(BI94:BI142)),  2)</f>
        <v>0</v>
      </c>
      <c r="I39" s="159">
        <v>0</v>
      </c>
      <c r="J39" s="158">
        <f>0</f>
        <v>0</v>
      </c>
      <c r="L39" s="44"/>
    </row>
    <row r="40" s="1" customFormat="1" ht="6.96" customHeight="1">
      <c r="B40" s="44"/>
      <c r="I40" s="143"/>
      <c r="L40" s="44"/>
    </row>
    <row r="41" s="1" customFormat="1" ht="25.44" customHeight="1">
      <c r="B41" s="44"/>
      <c r="C41" s="160"/>
      <c r="D41" s="161" t="s">
        <v>56</v>
      </c>
      <c r="E41" s="162"/>
      <c r="F41" s="162"/>
      <c r="G41" s="163" t="s">
        <v>57</v>
      </c>
      <c r="H41" s="164" t="s">
        <v>58</v>
      </c>
      <c r="I41" s="165"/>
      <c r="J41" s="166">
        <f>SUM(J32:J39)</f>
        <v>0</v>
      </c>
      <c r="K41" s="167"/>
      <c r="L41" s="44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4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4"/>
    </row>
    <row r="47" s="1" customFormat="1" ht="24.96" customHeight="1">
      <c r="B47" s="39"/>
      <c r="C47" s="23" t="s">
        <v>125</v>
      </c>
      <c r="D47" s="40"/>
      <c r="E47" s="40"/>
      <c r="F47" s="40"/>
      <c r="G47" s="40"/>
      <c r="H47" s="40"/>
      <c r="I47" s="143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3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3"/>
      <c r="J49" s="40"/>
      <c r="K49" s="40"/>
      <c r="L49" s="44"/>
    </row>
    <row r="50" s="1" customFormat="1" ht="16.5" customHeight="1">
      <c r="B50" s="39"/>
      <c r="C50" s="40"/>
      <c r="D50" s="40"/>
      <c r="E50" s="174" t="str">
        <f>E7</f>
        <v>Stavební úpravy ZŠ - učebna chemie a WC imobilní, ul. Letců R.A.F., Nymburk</v>
      </c>
      <c r="F50" s="32"/>
      <c r="G50" s="32"/>
      <c r="H50" s="32"/>
      <c r="I50" s="143"/>
      <c r="J50" s="40"/>
      <c r="K50" s="40"/>
      <c r="L50" s="44"/>
    </row>
    <row r="51" ht="12" customHeight="1">
      <c r="B51" s="21"/>
      <c r="C51" s="32" t="s">
        <v>120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9"/>
      <c r="C52" s="40"/>
      <c r="D52" s="40"/>
      <c r="E52" s="174" t="s">
        <v>1081</v>
      </c>
      <c r="F52" s="40"/>
      <c r="G52" s="40"/>
      <c r="H52" s="40"/>
      <c r="I52" s="143"/>
      <c r="J52" s="40"/>
      <c r="K52" s="40"/>
      <c r="L52" s="44"/>
    </row>
    <row r="53" s="1" customFormat="1" ht="12" customHeight="1">
      <c r="B53" s="39"/>
      <c r="C53" s="32" t="s">
        <v>122</v>
      </c>
      <c r="D53" s="40"/>
      <c r="E53" s="40"/>
      <c r="F53" s="40"/>
      <c r="G53" s="40"/>
      <c r="H53" s="40"/>
      <c r="I53" s="143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3 - elektroinstalace</v>
      </c>
      <c r="F54" s="40"/>
      <c r="G54" s="40"/>
      <c r="H54" s="40"/>
      <c r="I54" s="143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3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>ul. Letců R.A.F., Nymburk</v>
      </c>
      <c r="G56" s="40"/>
      <c r="H56" s="40"/>
      <c r="I56" s="145" t="s">
        <v>24</v>
      </c>
      <c r="J56" s="68" t="str">
        <f>IF(J14="","",J14)</f>
        <v>12. 11. 2020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3"/>
      <c r="J57" s="40"/>
      <c r="K57" s="40"/>
      <c r="L57" s="44"/>
    </row>
    <row r="58" s="1" customFormat="1" ht="24.9" customHeight="1">
      <c r="B58" s="39"/>
      <c r="C58" s="32" t="s">
        <v>30</v>
      </c>
      <c r="D58" s="40"/>
      <c r="E58" s="40"/>
      <c r="F58" s="27" t="str">
        <f>E17</f>
        <v>Město Dobruška, nám.F.L.Věka, Dobruška</v>
      </c>
      <c r="G58" s="40"/>
      <c r="H58" s="40"/>
      <c r="I58" s="145" t="s">
        <v>38</v>
      </c>
      <c r="J58" s="37" t="str">
        <f>E23</f>
        <v xml:space="preserve">S atelier s.r.o., Palackého 920, Náchod   </v>
      </c>
      <c r="K58" s="40"/>
      <c r="L58" s="44"/>
    </row>
    <row r="59" s="1" customFormat="1" ht="24.9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5" t="s">
        <v>43</v>
      </c>
      <c r="J59" s="37" t="str">
        <f>E26</f>
        <v xml:space="preserve">S atelier s.r.o., Palackého 920, Náchod   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3"/>
      <c r="J60" s="40"/>
      <c r="K60" s="40"/>
      <c r="L60" s="44"/>
    </row>
    <row r="61" s="1" customFormat="1" ht="29.28" customHeight="1">
      <c r="B61" s="39"/>
      <c r="C61" s="175" t="s">
        <v>126</v>
      </c>
      <c r="D61" s="176"/>
      <c r="E61" s="176"/>
      <c r="F61" s="176"/>
      <c r="G61" s="176"/>
      <c r="H61" s="176"/>
      <c r="I61" s="177"/>
      <c r="J61" s="178" t="s">
        <v>127</v>
      </c>
      <c r="K61" s="176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3"/>
      <c r="J62" s="40"/>
      <c r="K62" s="40"/>
      <c r="L62" s="44"/>
    </row>
    <row r="63" s="1" customFormat="1" ht="22.8" customHeight="1">
      <c r="B63" s="39"/>
      <c r="C63" s="179" t="s">
        <v>78</v>
      </c>
      <c r="D63" s="40"/>
      <c r="E63" s="40"/>
      <c r="F63" s="40"/>
      <c r="G63" s="40"/>
      <c r="H63" s="40"/>
      <c r="I63" s="143"/>
      <c r="J63" s="98">
        <f>J94</f>
        <v>0</v>
      </c>
      <c r="K63" s="40"/>
      <c r="L63" s="44"/>
      <c r="AU63" s="17" t="s">
        <v>128</v>
      </c>
    </row>
    <row r="64" s="8" customFormat="1" ht="24.96" customHeight="1">
      <c r="B64" s="180"/>
      <c r="C64" s="181"/>
      <c r="D64" s="182" t="s">
        <v>665</v>
      </c>
      <c r="E64" s="183"/>
      <c r="F64" s="183"/>
      <c r="G64" s="183"/>
      <c r="H64" s="183"/>
      <c r="I64" s="184"/>
      <c r="J64" s="185">
        <f>J95</f>
        <v>0</v>
      </c>
      <c r="K64" s="181"/>
      <c r="L64" s="186"/>
    </row>
    <row r="65" s="9" customFormat="1" ht="19.92" customHeight="1">
      <c r="B65" s="187"/>
      <c r="C65" s="122"/>
      <c r="D65" s="188" t="s">
        <v>778</v>
      </c>
      <c r="E65" s="189"/>
      <c r="F65" s="189"/>
      <c r="G65" s="189"/>
      <c r="H65" s="189"/>
      <c r="I65" s="190"/>
      <c r="J65" s="191">
        <f>J96</f>
        <v>0</v>
      </c>
      <c r="K65" s="122"/>
      <c r="L65" s="192"/>
    </row>
    <row r="66" s="8" customFormat="1" ht="24.96" customHeight="1">
      <c r="B66" s="180"/>
      <c r="C66" s="181"/>
      <c r="D66" s="182" t="s">
        <v>669</v>
      </c>
      <c r="E66" s="183"/>
      <c r="F66" s="183"/>
      <c r="G66" s="183"/>
      <c r="H66" s="183"/>
      <c r="I66" s="184"/>
      <c r="J66" s="185">
        <f>J125</f>
        <v>0</v>
      </c>
      <c r="K66" s="181"/>
      <c r="L66" s="186"/>
    </row>
    <row r="67" s="8" customFormat="1" ht="24.96" customHeight="1">
      <c r="B67" s="180"/>
      <c r="C67" s="181"/>
      <c r="D67" s="182" t="s">
        <v>779</v>
      </c>
      <c r="E67" s="183"/>
      <c r="F67" s="183"/>
      <c r="G67" s="183"/>
      <c r="H67" s="183"/>
      <c r="I67" s="184"/>
      <c r="J67" s="185">
        <f>J127</f>
        <v>0</v>
      </c>
      <c r="K67" s="181"/>
      <c r="L67" s="186"/>
    </row>
    <row r="68" s="9" customFormat="1" ht="19.92" customHeight="1">
      <c r="B68" s="187"/>
      <c r="C68" s="122"/>
      <c r="D68" s="188" t="s">
        <v>780</v>
      </c>
      <c r="E68" s="189"/>
      <c r="F68" s="189"/>
      <c r="G68" s="189"/>
      <c r="H68" s="189"/>
      <c r="I68" s="190"/>
      <c r="J68" s="191">
        <f>J128</f>
        <v>0</v>
      </c>
      <c r="K68" s="122"/>
      <c r="L68" s="192"/>
    </row>
    <row r="69" s="9" customFormat="1" ht="19.92" customHeight="1">
      <c r="B69" s="187"/>
      <c r="C69" s="122"/>
      <c r="D69" s="188" t="s">
        <v>781</v>
      </c>
      <c r="E69" s="189"/>
      <c r="F69" s="189"/>
      <c r="G69" s="189"/>
      <c r="H69" s="189"/>
      <c r="I69" s="190"/>
      <c r="J69" s="191">
        <f>J130</f>
        <v>0</v>
      </c>
      <c r="K69" s="122"/>
      <c r="L69" s="192"/>
    </row>
    <row r="70" s="9" customFormat="1" ht="19.92" customHeight="1">
      <c r="B70" s="187"/>
      <c r="C70" s="122"/>
      <c r="D70" s="188" t="s">
        <v>782</v>
      </c>
      <c r="E70" s="189"/>
      <c r="F70" s="189"/>
      <c r="G70" s="189"/>
      <c r="H70" s="189"/>
      <c r="I70" s="190"/>
      <c r="J70" s="191">
        <f>J132</f>
        <v>0</v>
      </c>
      <c r="K70" s="122"/>
      <c r="L70" s="192"/>
    </row>
    <row r="71" s="9" customFormat="1" ht="19.92" customHeight="1">
      <c r="B71" s="187"/>
      <c r="C71" s="122"/>
      <c r="D71" s="188" t="s">
        <v>783</v>
      </c>
      <c r="E71" s="189"/>
      <c r="F71" s="189"/>
      <c r="G71" s="189"/>
      <c r="H71" s="189"/>
      <c r="I71" s="190"/>
      <c r="J71" s="191">
        <f>J134</f>
        <v>0</v>
      </c>
      <c r="K71" s="122"/>
      <c r="L71" s="192"/>
    </row>
    <row r="72" s="9" customFormat="1" ht="19.92" customHeight="1">
      <c r="B72" s="187"/>
      <c r="C72" s="122"/>
      <c r="D72" s="188" t="s">
        <v>784</v>
      </c>
      <c r="E72" s="189"/>
      <c r="F72" s="189"/>
      <c r="G72" s="189"/>
      <c r="H72" s="189"/>
      <c r="I72" s="190"/>
      <c r="J72" s="191">
        <f>J137</f>
        <v>0</v>
      </c>
      <c r="K72" s="122"/>
      <c r="L72" s="192"/>
    </row>
    <row r="73" s="1" customFormat="1" ht="21.84" customHeight="1">
      <c r="B73" s="39"/>
      <c r="C73" s="40"/>
      <c r="D73" s="40"/>
      <c r="E73" s="40"/>
      <c r="F73" s="40"/>
      <c r="G73" s="40"/>
      <c r="H73" s="40"/>
      <c r="I73" s="143"/>
      <c r="J73" s="40"/>
      <c r="K73" s="40"/>
      <c r="L73" s="44"/>
    </row>
    <row r="74" s="1" customFormat="1" ht="6.96" customHeight="1">
      <c r="B74" s="58"/>
      <c r="C74" s="59"/>
      <c r="D74" s="59"/>
      <c r="E74" s="59"/>
      <c r="F74" s="59"/>
      <c r="G74" s="59"/>
      <c r="H74" s="59"/>
      <c r="I74" s="170"/>
      <c r="J74" s="59"/>
      <c r="K74" s="59"/>
      <c r="L74" s="44"/>
    </row>
    <row r="78" s="1" customFormat="1" ht="6.96" customHeight="1">
      <c r="B78" s="60"/>
      <c r="C78" s="61"/>
      <c r="D78" s="61"/>
      <c r="E78" s="61"/>
      <c r="F78" s="61"/>
      <c r="G78" s="61"/>
      <c r="H78" s="61"/>
      <c r="I78" s="173"/>
      <c r="J78" s="61"/>
      <c r="K78" s="61"/>
      <c r="L78" s="44"/>
    </row>
    <row r="79" s="1" customFormat="1" ht="24.96" customHeight="1">
      <c r="B79" s="39"/>
      <c r="C79" s="23" t="s">
        <v>143</v>
      </c>
      <c r="D79" s="40"/>
      <c r="E79" s="40"/>
      <c r="F79" s="40"/>
      <c r="G79" s="40"/>
      <c r="H79" s="40"/>
      <c r="I79" s="143"/>
      <c r="J79" s="40"/>
      <c r="K79" s="40"/>
      <c r="L79" s="44"/>
    </row>
    <row r="80" s="1" customFormat="1" ht="6.96" customHeight="1">
      <c r="B80" s="39"/>
      <c r="C80" s="40"/>
      <c r="D80" s="40"/>
      <c r="E80" s="40"/>
      <c r="F80" s="40"/>
      <c r="G80" s="40"/>
      <c r="H80" s="40"/>
      <c r="I80" s="143"/>
      <c r="J80" s="40"/>
      <c r="K80" s="40"/>
      <c r="L80" s="44"/>
    </row>
    <row r="81" s="1" customFormat="1" ht="12" customHeight="1">
      <c r="B81" s="39"/>
      <c r="C81" s="32" t="s">
        <v>16</v>
      </c>
      <c r="D81" s="40"/>
      <c r="E81" s="40"/>
      <c r="F81" s="40"/>
      <c r="G81" s="40"/>
      <c r="H81" s="40"/>
      <c r="I81" s="143"/>
      <c r="J81" s="40"/>
      <c r="K81" s="40"/>
      <c r="L81" s="44"/>
    </row>
    <row r="82" s="1" customFormat="1" ht="16.5" customHeight="1">
      <c r="B82" s="39"/>
      <c r="C82" s="40"/>
      <c r="D82" s="40"/>
      <c r="E82" s="174" t="str">
        <f>E7</f>
        <v>Stavební úpravy ZŠ - učebna chemie a WC imobilní, ul. Letců R.A.F., Nymburk</v>
      </c>
      <c r="F82" s="32"/>
      <c r="G82" s="32"/>
      <c r="H82" s="32"/>
      <c r="I82" s="143"/>
      <c r="J82" s="40"/>
      <c r="K82" s="40"/>
      <c r="L82" s="44"/>
    </row>
    <row r="83" ht="12" customHeight="1">
      <c r="B83" s="21"/>
      <c r="C83" s="32" t="s">
        <v>120</v>
      </c>
      <c r="D83" s="22"/>
      <c r="E83" s="22"/>
      <c r="F83" s="22"/>
      <c r="G83" s="22"/>
      <c r="H83" s="22"/>
      <c r="I83" s="136"/>
      <c r="J83" s="22"/>
      <c r="K83" s="22"/>
      <c r="L83" s="20"/>
    </row>
    <row r="84" s="1" customFormat="1" ht="16.5" customHeight="1">
      <c r="B84" s="39"/>
      <c r="C84" s="40"/>
      <c r="D84" s="40"/>
      <c r="E84" s="174" t="s">
        <v>1081</v>
      </c>
      <c r="F84" s="40"/>
      <c r="G84" s="40"/>
      <c r="H84" s="40"/>
      <c r="I84" s="143"/>
      <c r="J84" s="40"/>
      <c r="K84" s="40"/>
      <c r="L84" s="44"/>
    </row>
    <row r="85" s="1" customFormat="1" ht="12" customHeight="1">
      <c r="B85" s="39"/>
      <c r="C85" s="32" t="s">
        <v>122</v>
      </c>
      <c r="D85" s="40"/>
      <c r="E85" s="40"/>
      <c r="F85" s="40"/>
      <c r="G85" s="40"/>
      <c r="H85" s="40"/>
      <c r="I85" s="143"/>
      <c r="J85" s="40"/>
      <c r="K85" s="40"/>
      <c r="L85" s="44"/>
    </row>
    <row r="86" s="1" customFormat="1" ht="16.5" customHeight="1">
      <c r="B86" s="39"/>
      <c r="C86" s="40"/>
      <c r="D86" s="40"/>
      <c r="E86" s="65" t="str">
        <f>E11</f>
        <v>3 - elektroinstalace</v>
      </c>
      <c r="F86" s="40"/>
      <c r="G86" s="40"/>
      <c r="H86" s="40"/>
      <c r="I86" s="143"/>
      <c r="J86" s="40"/>
      <c r="K86" s="40"/>
      <c r="L86" s="44"/>
    </row>
    <row r="87" s="1" customFormat="1" ht="6.96" customHeight="1">
      <c r="B87" s="39"/>
      <c r="C87" s="40"/>
      <c r="D87" s="40"/>
      <c r="E87" s="40"/>
      <c r="F87" s="40"/>
      <c r="G87" s="40"/>
      <c r="H87" s="40"/>
      <c r="I87" s="143"/>
      <c r="J87" s="40"/>
      <c r="K87" s="40"/>
      <c r="L87" s="44"/>
    </row>
    <row r="88" s="1" customFormat="1" ht="12" customHeight="1">
      <c r="B88" s="39"/>
      <c r="C88" s="32" t="s">
        <v>22</v>
      </c>
      <c r="D88" s="40"/>
      <c r="E88" s="40"/>
      <c r="F88" s="27" t="str">
        <f>F14</f>
        <v>ul. Letců R.A.F., Nymburk</v>
      </c>
      <c r="G88" s="40"/>
      <c r="H88" s="40"/>
      <c r="I88" s="145" t="s">
        <v>24</v>
      </c>
      <c r="J88" s="68" t="str">
        <f>IF(J14="","",J14)</f>
        <v>12. 11. 2020</v>
      </c>
      <c r="K88" s="40"/>
      <c r="L88" s="44"/>
    </row>
    <row r="89" s="1" customFormat="1" ht="6.96" customHeight="1">
      <c r="B89" s="39"/>
      <c r="C89" s="40"/>
      <c r="D89" s="40"/>
      <c r="E89" s="40"/>
      <c r="F89" s="40"/>
      <c r="G89" s="40"/>
      <c r="H89" s="40"/>
      <c r="I89" s="143"/>
      <c r="J89" s="40"/>
      <c r="K89" s="40"/>
      <c r="L89" s="44"/>
    </row>
    <row r="90" s="1" customFormat="1" ht="24.9" customHeight="1">
      <c r="B90" s="39"/>
      <c r="C90" s="32" t="s">
        <v>30</v>
      </c>
      <c r="D90" s="40"/>
      <c r="E90" s="40"/>
      <c r="F90" s="27" t="str">
        <f>E17</f>
        <v>Město Dobruška, nám.F.L.Věka, Dobruška</v>
      </c>
      <c r="G90" s="40"/>
      <c r="H90" s="40"/>
      <c r="I90" s="145" t="s">
        <v>38</v>
      </c>
      <c r="J90" s="37" t="str">
        <f>E23</f>
        <v xml:space="preserve">S atelier s.r.o., Palackého 920, Náchod   </v>
      </c>
      <c r="K90" s="40"/>
      <c r="L90" s="44"/>
    </row>
    <row r="91" s="1" customFormat="1" ht="24.9" customHeight="1">
      <c r="B91" s="39"/>
      <c r="C91" s="32" t="s">
        <v>36</v>
      </c>
      <c r="D91" s="40"/>
      <c r="E91" s="40"/>
      <c r="F91" s="27" t="str">
        <f>IF(E20="","",E20)</f>
        <v>Vyplň údaj</v>
      </c>
      <c r="G91" s="40"/>
      <c r="H91" s="40"/>
      <c r="I91" s="145" t="s">
        <v>43</v>
      </c>
      <c r="J91" s="37" t="str">
        <f>E26</f>
        <v xml:space="preserve">S atelier s.r.o., Palackého 920, Náchod   </v>
      </c>
      <c r="K91" s="40"/>
      <c r="L91" s="44"/>
    </row>
    <row r="92" s="1" customFormat="1" ht="10.32" customHeight="1">
      <c r="B92" s="39"/>
      <c r="C92" s="40"/>
      <c r="D92" s="40"/>
      <c r="E92" s="40"/>
      <c r="F92" s="40"/>
      <c r="G92" s="40"/>
      <c r="H92" s="40"/>
      <c r="I92" s="143"/>
      <c r="J92" s="40"/>
      <c r="K92" s="40"/>
      <c r="L92" s="44"/>
    </row>
    <row r="93" s="10" customFormat="1" ht="29.28" customHeight="1">
      <c r="B93" s="193"/>
      <c r="C93" s="194" t="s">
        <v>144</v>
      </c>
      <c r="D93" s="195" t="s">
        <v>65</v>
      </c>
      <c r="E93" s="195" t="s">
        <v>61</v>
      </c>
      <c r="F93" s="195" t="s">
        <v>62</v>
      </c>
      <c r="G93" s="195" t="s">
        <v>145</v>
      </c>
      <c r="H93" s="195" t="s">
        <v>146</v>
      </c>
      <c r="I93" s="196" t="s">
        <v>147</v>
      </c>
      <c r="J93" s="195" t="s">
        <v>127</v>
      </c>
      <c r="K93" s="197" t="s">
        <v>148</v>
      </c>
      <c r="L93" s="198"/>
      <c r="M93" s="88" t="s">
        <v>79</v>
      </c>
      <c r="N93" s="89" t="s">
        <v>50</v>
      </c>
      <c r="O93" s="89" t="s">
        <v>149</v>
      </c>
      <c r="P93" s="89" t="s">
        <v>150</v>
      </c>
      <c r="Q93" s="89" t="s">
        <v>151</v>
      </c>
      <c r="R93" s="89" t="s">
        <v>152</v>
      </c>
      <c r="S93" s="89" t="s">
        <v>153</v>
      </c>
      <c r="T93" s="90" t="s">
        <v>154</v>
      </c>
    </row>
    <row r="94" s="1" customFormat="1" ht="22.8" customHeight="1">
      <c r="B94" s="39"/>
      <c r="C94" s="95" t="s">
        <v>155</v>
      </c>
      <c r="D94" s="40"/>
      <c r="E94" s="40"/>
      <c r="F94" s="40"/>
      <c r="G94" s="40"/>
      <c r="H94" s="40"/>
      <c r="I94" s="143"/>
      <c r="J94" s="199">
        <f>BK94</f>
        <v>0</v>
      </c>
      <c r="K94" s="40"/>
      <c r="L94" s="44"/>
      <c r="M94" s="91"/>
      <c r="N94" s="92"/>
      <c r="O94" s="92"/>
      <c r="P94" s="200">
        <f>P95+P125+P127</f>
        <v>0</v>
      </c>
      <c r="Q94" s="92"/>
      <c r="R94" s="200">
        <f>R95+R125+R127</f>
        <v>0.053560000000000003</v>
      </c>
      <c r="S94" s="92"/>
      <c r="T94" s="201">
        <f>T95+T125+T127</f>
        <v>0</v>
      </c>
      <c r="AT94" s="17" t="s">
        <v>80</v>
      </c>
      <c r="AU94" s="17" t="s">
        <v>128</v>
      </c>
      <c r="BK94" s="202">
        <f>BK95+BK125+BK127</f>
        <v>0</v>
      </c>
    </row>
    <row r="95" s="11" customFormat="1" ht="25.92" customHeight="1">
      <c r="B95" s="203"/>
      <c r="C95" s="204"/>
      <c r="D95" s="205" t="s">
        <v>80</v>
      </c>
      <c r="E95" s="206" t="s">
        <v>253</v>
      </c>
      <c r="F95" s="206" t="s">
        <v>670</v>
      </c>
      <c r="G95" s="204"/>
      <c r="H95" s="204"/>
      <c r="I95" s="207"/>
      <c r="J95" s="208">
        <f>BK95</f>
        <v>0</v>
      </c>
      <c r="K95" s="204"/>
      <c r="L95" s="209"/>
      <c r="M95" s="210"/>
      <c r="N95" s="211"/>
      <c r="O95" s="211"/>
      <c r="P95" s="212">
        <f>P96</f>
        <v>0</v>
      </c>
      <c r="Q95" s="211"/>
      <c r="R95" s="212">
        <f>R96</f>
        <v>0.053560000000000003</v>
      </c>
      <c r="S95" s="211"/>
      <c r="T95" s="213">
        <f>T96</f>
        <v>0</v>
      </c>
      <c r="AR95" s="214" t="s">
        <v>90</v>
      </c>
      <c r="AT95" s="215" t="s">
        <v>80</v>
      </c>
      <c r="AU95" s="215" t="s">
        <v>81</v>
      </c>
      <c r="AY95" s="214" t="s">
        <v>158</v>
      </c>
      <c r="BK95" s="216">
        <f>BK96</f>
        <v>0</v>
      </c>
    </row>
    <row r="96" s="11" customFormat="1" ht="22.8" customHeight="1">
      <c r="B96" s="203"/>
      <c r="C96" s="204"/>
      <c r="D96" s="205" t="s">
        <v>80</v>
      </c>
      <c r="E96" s="217" t="s">
        <v>785</v>
      </c>
      <c r="F96" s="217" t="s">
        <v>786</v>
      </c>
      <c r="G96" s="204"/>
      <c r="H96" s="204"/>
      <c r="I96" s="207"/>
      <c r="J96" s="218">
        <f>BK96</f>
        <v>0</v>
      </c>
      <c r="K96" s="204"/>
      <c r="L96" s="209"/>
      <c r="M96" s="210"/>
      <c r="N96" s="211"/>
      <c r="O96" s="211"/>
      <c r="P96" s="212">
        <f>SUM(P97:P124)</f>
        <v>0</v>
      </c>
      <c r="Q96" s="211"/>
      <c r="R96" s="212">
        <f>SUM(R97:R124)</f>
        <v>0.053560000000000003</v>
      </c>
      <c r="S96" s="211"/>
      <c r="T96" s="213">
        <f>SUM(T97:T124)</f>
        <v>0</v>
      </c>
      <c r="AR96" s="214" t="s">
        <v>90</v>
      </c>
      <c r="AT96" s="215" t="s">
        <v>80</v>
      </c>
      <c r="AU96" s="215" t="s">
        <v>88</v>
      </c>
      <c r="AY96" s="214" t="s">
        <v>158</v>
      </c>
      <c r="BK96" s="216">
        <f>SUM(BK97:BK124)</f>
        <v>0</v>
      </c>
    </row>
    <row r="97" s="1" customFormat="1" ht="22.5" customHeight="1">
      <c r="B97" s="39"/>
      <c r="C97" s="219" t="s">
        <v>88</v>
      </c>
      <c r="D97" s="219" t="s">
        <v>160</v>
      </c>
      <c r="E97" s="220" t="s">
        <v>810</v>
      </c>
      <c r="F97" s="221" t="s">
        <v>811</v>
      </c>
      <c r="G97" s="222" t="s">
        <v>181</v>
      </c>
      <c r="H97" s="223">
        <v>25</v>
      </c>
      <c r="I97" s="224"/>
      <c r="J97" s="225">
        <f>ROUND(I97*H97,2)</f>
        <v>0</v>
      </c>
      <c r="K97" s="221" t="s">
        <v>164</v>
      </c>
      <c r="L97" s="44"/>
      <c r="M97" s="226" t="s">
        <v>79</v>
      </c>
      <c r="N97" s="227" t="s">
        <v>51</v>
      </c>
      <c r="O97" s="80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17" t="s">
        <v>256</v>
      </c>
      <c r="AT97" s="17" t="s">
        <v>160</v>
      </c>
      <c r="AU97" s="17" t="s">
        <v>90</v>
      </c>
      <c r="AY97" s="17" t="s">
        <v>158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17" t="s">
        <v>88</v>
      </c>
      <c r="BK97" s="230">
        <f>ROUND(I97*H97,2)</f>
        <v>0</v>
      </c>
      <c r="BL97" s="17" t="s">
        <v>256</v>
      </c>
      <c r="BM97" s="17" t="s">
        <v>1408</v>
      </c>
    </row>
    <row r="98" s="1" customFormat="1" ht="16.5" customHeight="1">
      <c r="B98" s="39"/>
      <c r="C98" s="264" t="s">
        <v>90</v>
      </c>
      <c r="D98" s="264" t="s">
        <v>294</v>
      </c>
      <c r="E98" s="265" t="s">
        <v>813</v>
      </c>
      <c r="F98" s="266" t="s">
        <v>814</v>
      </c>
      <c r="G98" s="267" t="s">
        <v>181</v>
      </c>
      <c r="H98" s="268">
        <v>25</v>
      </c>
      <c r="I98" s="269"/>
      <c r="J98" s="270">
        <f>ROUND(I98*H98,2)</f>
        <v>0</v>
      </c>
      <c r="K98" s="266" t="s">
        <v>801</v>
      </c>
      <c r="L98" s="271"/>
      <c r="M98" s="272" t="s">
        <v>79</v>
      </c>
      <c r="N98" s="273" t="s">
        <v>51</v>
      </c>
      <c r="O98" s="80"/>
      <c r="P98" s="228">
        <f>O98*H98</f>
        <v>0</v>
      </c>
      <c r="Q98" s="228">
        <v>0.00038999999999999999</v>
      </c>
      <c r="R98" s="228">
        <f>Q98*H98</f>
        <v>0.00975</v>
      </c>
      <c r="S98" s="228">
        <v>0</v>
      </c>
      <c r="T98" s="229">
        <f>S98*H98</f>
        <v>0</v>
      </c>
      <c r="AR98" s="17" t="s">
        <v>297</v>
      </c>
      <c r="AT98" s="17" t="s">
        <v>294</v>
      </c>
      <c r="AU98" s="17" t="s">
        <v>90</v>
      </c>
      <c r="AY98" s="17" t="s">
        <v>158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17" t="s">
        <v>88</v>
      </c>
      <c r="BK98" s="230">
        <f>ROUND(I98*H98,2)</f>
        <v>0</v>
      </c>
      <c r="BL98" s="17" t="s">
        <v>256</v>
      </c>
      <c r="BM98" s="17" t="s">
        <v>1409</v>
      </c>
    </row>
    <row r="99" s="1" customFormat="1" ht="22.5" customHeight="1">
      <c r="B99" s="39"/>
      <c r="C99" s="219" t="s">
        <v>97</v>
      </c>
      <c r="D99" s="219" t="s">
        <v>160</v>
      </c>
      <c r="E99" s="220" t="s">
        <v>816</v>
      </c>
      <c r="F99" s="221" t="s">
        <v>817</v>
      </c>
      <c r="G99" s="222" t="s">
        <v>341</v>
      </c>
      <c r="H99" s="223">
        <v>3</v>
      </c>
      <c r="I99" s="224"/>
      <c r="J99" s="225">
        <f>ROUND(I99*H99,2)</f>
        <v>0</v>
      </c>
      <c r="K99" s="221" t="s">
        <v>164</v>
      </c>
      <c r="L99" s="44"/>
      <c r="M99" s="226" t="s">
        <v>79</v>
      </c>
      <c r="N99" s="227" t="s">
        <v>51</v>
      </c>
      <c r="O99" s="80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AR99" s="17" t="s">
        <v>256</v>
      </c>
      <c r="AT99" s="17" t="s">
        <v>160</v>
      </c>
      <c r="AU99" s="17" t="s">
        <v>90</v>
      </c>
      <c r="AY99" s="17" t="s">
        <v>158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17" t="s">
        <v>88</v>
      </c>
      <c r="BK99" s="230">
        <f>ROUND(I99*H99,2)</f>
        <v>0</v>
      </c>
      <c r="BL99" s="17" t="s">
        <v>256</v>
      </c>
      <c r="BM99" s="17" t="s">
        <v>1410</v>
      </c>
    </row>
    <row r="100" s="1" customFormat="1" ht="16.5" customHeight="1">
      <c r="B100" s="39"/>
      <c r="C100" s="264" t="s">
        <v>100</v>
      </c>
      <c r="D100" s="264" t="s">
        <v>294</v>
      </c>
      <c r="E100" s="265" t="s">
        <v>819</v>
      </c>
      <c r="F100" s="266" t="s">
        <v>820</v>
      </c>
      <c r="G100" s="267" t="s">
        <v>341</v>
      </c>
      <c r="H100" s="268">
        <v>3</v>
      </c>
      <c r="I100" s="269"/>
      <c r="J100" s="270">
        <f>ROUND(I100*H100,2)</f>
        <v>0</v>
      </c>
      <c r="K100" s="266" t="s">
        <v>801</v>
      </c>
      <c r="L100" s="271"/>
      <c r="M100" s="272" t="s">
        <v>79</v>
      </c>
      <c r="N100" s="273" t="s">
        <v>51</v>
      </c>
      <c r="O100" s="80"/>
      <c r="P100" s="228">
        <f>O100*H100</f>
        <v>0</v>
      </c>
      <c r="Q100" s="228">
        <v>4.0000000000000003E-05</v>
      </c>
      <c r="R100" s="228">
        <f>Q100*H100</f>
        <v>0.00012000000000000002</v>
      </c>
      <c r="S100" s="228">
        <v>0</v>
      </c>
      <c r="T100" s="229">
        <f>S100*H100</f>
        <v>0</v>
      </c>
      <c r="AR100" s="17" t="s">
        <v>297</v>
      </c>
      <c r="AT100" s="17" t="s">
        <v>294</v>
      </c>
      <c r="AU100" s="17" t="s">
        <v>90</v>
      </c>
      <c r="AY100" s="17" t="s">
        <v>158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17" t="s">
        <v>88</v>
      </c>
      <c r="BK100" s="230">
        <f>ROUND(I100*H100,2)</f>
        <v>0</v>
      </c>
      <c r="BL100" s="17" t="s">
        <v>256</v>
      </c>
      <c r="BM100" s="17" t="s">
        <v>1411</v>
      </c>
    </row>
    <row r="101" s="1" customFormat="1" ht="22.5" customHeight="1">
      <c r="B101" s="39"/>
      <c r="C101" s="219" t="s">
        <v>103</v>
      </c>
      <c r="D101" s="219" t="s">
        <v>160</v>
      </c>
      <c r="E101" s="220" t="s">
        <v>822</v>
      </c>
      <c r="F101" s="221" t="s">
        <v>823</v>
      </c>
      <c r="G101" s="222" t="s">
        <v>341</v>
      </c>
      <c r="H101" s="223">
        <v>1</v>
      </c>
      <c r="I101" s="224"/>
      <c r="J101" s="225">
        <f>ROUND(I101*H101,2)</f>
        <v>0</v>
      </c>
      <c r="K101" s="221" t="s">
        <v>164</v>
      </c>
      <c r="L101" s="44"/>
      <c r="M101" s="226" t="s">
        <v>79</v>
      </c>
      <c r="N101" s="227" t="s">
        <v>51</v>
      </c>
      <c r="O101" s="80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17" t="s">
        <v>256</v>
      </c>
      <c r="AT101" s="17" t="s">
        <v>160</v>
      </c>
      <c r="AU101" s="17" t="s">
        <v>90</v>
      </c>
      <c r="AY101" s="17" t="s">
        <v>158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17" t="s">
        <v>88</v>
      </c>
      <c r="BK101" s="230">
        <f>ROUND(I101*H101,2)</f>
        <v>0</v>
      </c>
      <c r="BL101" s="17" t="s">
        <v>256</v>
      </c>
      <c r="BM101" s="17" t="s">
        <v>1412</v>
      </c>
    </row>
    <row r="102" s="1" customFormat="1" ht="16.5" customHeight="1">
      <c r="B102" s="39"/>
      <c r="C102" s="264" t="s">
        <v>106</v>
      </c>
      <c r="D102" s="264" t="s">
        <v>294</v>
      </c>
      <c r="E102" s="265" t="s">
        <v>825</v>
      </c>
      <c r="F102" s="266" t="s">
        <v>826</v>
      </c>
      <c r="G102" s="267" t="s">
        <v>341</v>
      </c>
      <c r="H102" s="268">
        <v>1</v>
      </c>
      <c r="I102" s="269"/>
      <c r="J102" s="270">
        <f>ROUND(I102*H102,2)</f>
        <v>0</v>
      </c>
      <c r="K102" s="266" t="s">
        <v>801</v>
      </c>
      <c r="L102" s="271"/>
      <c r="M102" s="272" t="s">
        <v>79</v>
      </c>
      <c r="N102" s="273" t="s">
        <v>51</v>
      </c>
      <c r="O102" s="80"/>
      <c r="P102" s="228">
        <f>O102*H102</f>
        <v>0</v>
      </c>
      <c r="Q102" s="228">
        <v>0.00023000000000000001</v>
      </c>
      <c r="R102" s="228">
        <f>Q102*H102</f>
        <v>0.00023000000000000001</v>
      </c>
      <c r="S102" s="228">
        <v>0</v>
      </c>
      <c r="T102" s="229">
        <f>S102*H102</f>
        <v>0</v>
      </c>
      <c r="AR102" s="17" t="s">
        <v>297</v>
      </c>
      <c r="AT102" s="17" t="s">
        <v>294</v>
      </c>
      <c r="AU102" s="17" t="s">
        <v>90</v>
      </c>
      <c r="AY102" s="17" t="s">
        <v>158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88</v>
      </c>
      <c r="BK102" s="230">
        <f>ROUND(I102*H102,2)</f>
        <v>0</v>
      </c>
      <c r="BL102" s="17" t="s">
        <v>256</v>
      </c>
      <c r="BM102" s="17" t="s">
        <v>1413</v>
      </c>
    </row>
    <row r="103" s="1" customFormat="1" ht="22.5" customHeight="1">
      <c r="B103" s="39"/>
      <c r="C103" s="219" t="s">
        <v>204</v>
      </c>
      <c r="D103" s="219" t="s">
        <v>160</v>
      </c>
      <c r="E103" s="220" t="s">
        <v>834</v>
      </c>
      <c r="F103" s="221" t="s">
        <v>835</v>
      </c>
      <c r="G103" s="222" t="s">
        <v>341</v>
      </c>
      <c r="H103" s="223">
        <v>10</v>
      </c>
      <c r="I103" s="224"/>
      <c r="J103" s="225">
        <f>ROUND(I103*H103,2)</f>
        <v>0</v>
      </c>
      <c r="K103" s="221" t="s">
        <v>164</v>
      </c>
      <c r="L103" s="44"/>
      <c r="M103" s="226" t="s">
        <v>79</v>
      </c>
      <c r="N103" s="227" t="s">
        <v>51</v>
      </c>
      <c r="O103" s="80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17" t="s">
        <v>256</v>
      </c>
      <c r="AT103" s="17" t="s">
        <v>160</v>
      </c>
      <c r="AU103" s="17" t="s">
        <v>90</v>
      </c>
      <c r="AY103" s="17" t="s">
        <v>158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17" t="s">
        <v>88</v>
      </c>
      <c r="BK103" s="230">
        <f>ROUND(I103*H103,2)</f>
        <v>0</v>
      </c>
      <c r="BL103" s="17" t="s">
        <v>256</v>
      </c>
      <c r="BM103" s="17" t="s">
        <v>1414</v>
      </c>
    </row>
    <row r="104" s="1" customFormat="1" ht="16.5" customHeight="1">
      <c r="B104" s="39"/>
      <c r="C104" s="264" t="s">
        <v>209</v>
      </c>
      <c r="D104" s="264" t="s">
        <v>294</v>
      </c>
      <c r="E104" s="265" t="s">
        <v>837</v>
      </c>
      <c r="F104" s="266" t="s">
        <v>838</v>
      </c>
      <c r="G104" s="267" t="s">
        <v>341</v>
      </c>
      <c r="H104" s="268">
        <v>10</v>
      </c>
      <c r="I104" s="269"/>
      <c r="J104" s="270">
        <f>ROUND(I104*H104,2)</f>
        <v>0</v>
      </c>
      <c r="K104" s="266" t="s">
        <v>801</v>
      </c>
      <c r="L104" s="271"/>
      <c r="M104" s="272" t="s">
        <v>79</v>
      </c>
      <c r="N104" s="273" t="s">
        <v>51</v>
      </c>
      <c r="O104" s="80"/>
      <c r="P104" s="228">
        <f>O104*H104</f>
        <v>0</v>
      </c>
      <c r="Q104" s="228">
        <v>3.0000000000000001E-05</v>
      </c>
      <c r="R104" s="228">
        <f>Q104*H104</f>
        <v>0.00030000000000000003</v>
      </c>
      <c r="S104" s="228">
        <v>0</v>
      </c>
      <c r="T104" s="229">
        <f>S104*H104</f>
        <v>0</v>
      </c>
      <c r="AR104" s="17" t="s">
        <v>297</v>
      </c>
      <c r="AT104" s="17" t="s">
        <v>294</v>
      </c>
      <c r="AU104" s="17" t="s">
        <v>90</v>
      </c>
      <c r="AY104" s="17" t="s">
        <v>158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17" t="s">
        <v>88</v>
      </c>
      <c r="BK104" s="230">
        <f>ROUND(I104*H104,2)</f>
        <v>0</v>
      </c>
      <c r="BL104" s="17" t="s">
        <v>256</v>
      </c>
      <c r="BM104" s="17" t="s">
        <v>1415</v>
      </c>
    </row>
    <row r="105" s="1" customFormat="1" ht="22.5" customHeight="1">
      <c r="B105" s="39"/>
      <c r="C105" s="219" t="s">
        <v>192</v>
      </c>
      <c r="D105" s="219" t="s">
        <v>160</v>
      </c>
      <c r="E105" s="220" t="s">
        <v>840</v>
      </c>
      <c r="F105" s="221" t="s">
        <v>841</v>
      </c>
      <c r="G105" s="222" t="s">
        <v>341</v>
      </c>
      <c r="H105" s="223">
        <v>7</v>
      </c>
      <c r="I105" s="224"/>
      <c r="J105" s="225">
        <f>ROUND(I105*H105,2)</f>
        <v>0</v>
      </c>
      <c r="K105" s="221" t="s">
        <v>164</v>
      </c>
      <c r="L105" s="44"/>
      <c r="M105" s="226" t="s">
        <v>79</v>
      </c>
      <c r="N105" s="227" t="s">
        <v>51</v>
      </c>
      <c r="O105" s="80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17" t="s">
        <v>256</v>
      </c>
      <c r="AT105" s="17" t="s">
        <v>160</v>
      </c>
      <c r="AU105" s="17" t="s">
        <v>90</v>
      </c>
      <c r="AY105" s="17" t="s">
        <v>158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17" t="s">
        <v>88</v>
      </c>
      <c r="BK105" s="230">
        <f>ROUND(I105*H105,2)</f>
        <v>0</v>
      </c>
      <c r="BL105" s="17" t="s">
        <v>256</v>
      </c>
      <c r="BM105" s="17" t="s">
        <v>1416</v>
      </c>
    </row>
    <row r="106" s="1" customFormat="1" ht="22.5" customHeight="1">
      <c r="B106" s="39"/>
      <c r="C106" s="264" t="s">
        <v>218</v>
      </c>
      <c r="D106" s="264" t="s">
        <v>294</v>
      </c>
      <c r="E106" s="265" t="s">
        <v>843</v>
      </c>
      <c r="F106" s="266" t="s">
        <v>844</v>
      </c>
      <c r="G106" s="267" t="s">
        <v>341</v>
      </c>
      <c r="H106" s="268">
        <v>5</v>
      </c>
      <c r="I106" s="269"/>
      <c r="J106" s="270">
        <f>ROUND(I106*H106,2)</f>
        <v>0</v>
      </c>
      <c r="K106" s="266" t="s">
        <v>801</v>
      </c>
      <c r="L106" s="271"/>
      <c r="M106" s="272" t="s">
        <v>79</v>
      </c>
      <c r="N106" s="273" t="s">
        <v>51</v>
      </c>
      <c r="O106" s="80"/>
      <c r="P106" s="228">
        <f>O106*H106</f>
        <v>0</v>
      </c>
      <c r="Q106" s="228">
        <v>0.00019000000000000001</v>
      </c>
      <c r="R106" s="228">
        <f>Q106*H106</f>
        <v>0.00095000000000000011</v>
      </c>
      <c r="S106" s="228">
        <v>0</v>
      </c>
      <c r="T106" s="229">
        <f>S106*H106</f>
        <v>0</v>
      </c>
      <c r="AR106" s="17" t="s">
        <v>297</v>
      </c>
      <c r="AT106" s="17" t="s">
        <v>294</v>
      </c>
      <c r="AU106" s="17" t="s">
        <v>90</v>
      </c>
      <c r="AY106" s="17" t="s">
        <v>158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17" t="s">
        <v>88</v>
      </c>
      <c r="BK106" s="230">
        <f>ROUND(I106*H106,2)</f>
        <v>0</v>
      </c>
      <c r="BL106" s="17" t="s">
        <v>256</v>
      </c>
      <c r="BM106" s="17" t="s">
        <v>1417</v>
      </c>
    </row>
    <row r="107" s="1" customFormat="1" ht="22.5" customHeight="1">
      <c r="B107" s="39"/>
      <c r="C107" s="264" t="s">
        <v>229</v>
      </c>
      <c r="D107" s="264" t="s">
        <v>294</v>
      </c>
      <c r="E107" s="265" t="s">
        <v>846</v>
      </c>
      <c r="F107" s="266" t="s">
        <v>847</v>
      </c>
      <c r="G107" s="267" t="s">
        <v>341</v>
      </c>
      <c r="H107" s="268">
        <v>2</v>
      </c>
      <c r="I107" s="269"/>
      <c r="J107" s="270">
        <f>ROUND(I107*H107,2)</f>
        <v>0</v>
      </c>
      <c r="K107" s="266" t="s">
        <v>801</v>
      </c>
      <c r="L107" s="271"/>
      <c r="M107" s="272" t="s">
        <v>79</v>
      </c>
      <c r="N107" s="273" t="s">
        <v>51</v>
      </c>
      <c r="O107" s="80"/>
      <c r="P107" s="228">
        <f>O107*H107</f>
        <v>0</v>
      </c>
      <c r="Q107" s="228">
        <v>9.0000000000000006E-05</v>
      </c>
      <c r="R107" s="228">
        <f>Q107*H107</f>
        <v>0.00018000000000000001</v>
      </c>
      <c r="S107" s="228">
        <v>0</v>
      </c>
      <c r="T107" s="229">
        <f>S107*H107</f>
        <v>0</v>
      </c>
      <c r="AR107" s="17" t="s">
        <v>297</v>
      </c>
      <c r="AT107" s="17" t="s">
        <v>294</v>
      </c>
      <c r="AU107" s="17" t="s">
        <v>90</v>
      </c>
      <c r="AY107" s="17" t="s">
        <v>158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17" t="s">
        <v>88</v>
      </c>
      <c r="BK107" s="230">
        <f>ROUND(I107*H107,2)</f>
        <v>0</v>
      </c>
      <c r="BL107" s="17" t="s">
        <v>256</v>
      </c>
      <c r="BM107" s="17" t="s">
        <v>1418</v>
      </c>
    </row>
    <row r="108" s="1" customFormat="1" ht="16.5" customHeight="1">
      <c r="B108" s="39"/>
      <c r="C108" s="219" t="s">
        <v>234</v>
      </c>
      <c r="D108" s="219" t="s">
        <v>160</v>
      </c>
      <c r="E108" s="220" t="s">
        <v>855</v>
      </c>
      <c r="F108" s="221" t="s">
        <v>856</v>
      </c>
      <c r="G108" s="222" t="s">
        <v>181</v>
      </c>
      <c r="H108" s="223">
        <v>120</v>
      </c>
      <c r="I108" s="224"/>
      <c r="J108" s="225">
        <f>ROUND(I108*H108,2)</f>
        <v>0</v>
      </c>
      <c r="K108" s="221" t="s">
        <v>164</v>
      </c>
      <c r="L108" s="44"/>
      <c r="M108" s="226" t="s">
        <v>79</v>
      </c>
      <c r="N108" s="227" t="s">
        <v>51</v>
      </c>
      <c r="O108" s="80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17" t="s">
        <v>256</v>
      </c>
      <c r="AT108" s="17" t="s">
        <v>160</v>
      </c>
      <c r="AU108" s="17" t="s">
        <v>90</v>
      </c>
      <c r="AY108" s="17" t="s">
        <v>158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17" t="s">
        <v>88</v>
      </c>
      <c r="BK108" s="230">
        <f>ROUND(I108*H108,2)</f>
        <v>0</v>
      </c>
      <c r="BL108" s="17" t="s">
        <v>256</v>
      </c>
      <c r="BM108" s="17" t="s">
        <v>1419</v>
      </c>
    </row>
    <row r="109" s="1" customFormat="1" ht="16.5" customHeight="1">
      <c r="B109" s="39"/>
      <c r="C109" s="264" t="s">
        <v>239</v>
      </c>
      <c r="D109" s="264" t="s">
        <v>294</v>
      </c>
      <c r="E109" s="265" t="s">
        <v>858</v>
      </c>
      <c r="F109" s="266" t="s">
        <v>859</v>
      </c>
      <c r="G109" s="267" t="s">
        <v>181</v>
      </c>
      <c r="H109" s="268">
        <v>120</v>
      </c>
      <c r="I109" s="269"/>
      <c r="J109" s="270">
        <f>ROUND(I109*H109,2)</f>
        <v>0</v>
      </c>
      <c r="K109" s="266" t="s">
        <v>801</v>
      </c>
      <c r="L109" s="271"/>
      <c r="M109" s="272" t="s">
        <v>79</v>
      </c>
      <c r="N109" s="273" t="s">
        <v>51</v>
      </c>
      <c r="O109" s="80"/>
      <c r="P109" s="228">
        <f>O109*H109</f>
        <v>0</v>
      </c>
      <c r="Q109" s="228">
        <v>0.00012</v>
      </c>
      <c r="R109" s="228">
        <f>Q109*H109</f>
        <v>0.0144</v>
      </c>
      <c r="S109" s="228">
        <v>0</v>
      </c>
      <c r="T109" s="229">
        <f>S109*H109</f>
        <v>0</v>
      </c>
      <c r="AR109" s="17" t="s">
        <v>297</v>
      </c>
      <c r="AT109" s="17" t="s">
        <v>294</v>
      </c>
      <c r="AU109" s="17" t="s">
        <v>90</v>
      </c>
      <c r="AY109" s="17" t="s">
        <v>158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17" t="s">
        <v>88</v>
      </c>
      <c r="BK109" s="230">
        <f>ROUND(I109*H109,2)</f>
        <v>0</v>
      </c>
      <c r="BL109" s="17" t="s">
        <v>256</v>
      </c>
      <c r="BM109" s="17" t="s">
        <v>1420</v>
      </c>
    </row>
    <row r="110" s="1" customFormat="1" ht="16.5" customHeight="1">
      <c r="B110" s="39"/>
      <c r="C110" s="219" t="s">
        <v>246</v>
      </c>
      <c r="D110" s="219" t="s">
        <v>160</v>
      </c>
      <c r="E110" s="220" t="s">
        <v>861</v>
      </c>
      <c r="F110" s="221" t="s">
        <v>862</v>
      </c>
      <c r="G110" s="222" t="s">
        <v>181</v>
      </c>
      <c r="H110" s="223">
        <v>50</v>
      </c>
      <c r="I110" s="224"/>
      <c r="J110" s="225">
        <f>ROUND(I110*H110,2)</f>
        <v>0</v>
      </c>
      <c r="K110" s="221" t="s">
        <v>164</v>
      </c>
      <c r="L110" s="44"/>
      <c r="M110" s="226" t="s">
        <v>79</v>
      </c>
      <c r="N110" s="227" t="s">
        <v>51</v>
      </c>
      <c r="O110" s="80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17" t="s">
        <v>256</v>
      </c>
      <c r="AT110" s="17" t="s">
        <v>160</v>
      </c>
      <c r="AU110" s="17" t="s">
        <v>90</v>
      </c>
      <c r="AY110" s="17" t="s">
        <v>158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17" t="s">
        <v>88</v>
      </c>
      <c r="BK110" s="230">
        <f>ROUND(I110*H110,2)</f>
        <v>0</v>
      </c>
      <c r="BL110" s="17" t="s">
        <v>256</v>
      </c>
      <c r="BM110" s="17" t="s">
        <v>1421</v>
      </c>
    </row>
    <row r="111" s="1" customFormat="1" ht="16.5" customHeight="1">
      <c r="B111" s="39"/>
      <c r="C111" s="264" t="s">
        <v>8</v>
      </c>
      <c r="D111" s="264" t="s">
        <v>294</v>
      </c>
      <c r="E111" s="265" t="s">
        <v>864</v>
      </c>
      <c r="F111" s="266" t="s">
        <v>865</v>
      </c>
      <c r="G111" s="267" t="s">
        <v>181</v>
      </c>
      <c r="H111" s="268">
        <v>50</v>
      </c>
      <c r="I111" s="269"/>
      <c r="J111" s="270">
        <f>ROUND(I111*H111,2)</f>
        <v>0</v>
      </c>
      <c r="K111" s="266" t="s">
        <v>801</v>
      </c>
      <c r="L111" s="271"/>
      <c r="M111" s="272" t="s">
        <v>79</v>
      </c>
      <c r="N111" s="273" t="s">
        <v>51</v>
      </c>
      <c r="O111" s="80"/>
      <c r="P111" s="228">
        <f>O111*H111</f>
        <v>0</v>
      </c>
      <c r="Q111" s="228">
        <v>0.00017000000000000001</v>
      </c>
      <c r="R111" s="228">
        <f>Q111*H111</f>
        <v>0.0085000000000000006</v>
      </c>
      <c r="S111" s="228">
        <v>0</v>
      </c>
      <c r="T111" s="229">
        <f>S111*H111</f>
        <v>0</v>
      </c>
      <c r="AR111" s="17" t="s">
        <v>297</v>
      </c>
      <c r="AT111" s="17" t="s">
        <v>294</v>
      </c>
      <c r="AU111" s="17" t="s">
        <v>90</v>
      </c>
      <c r="AY111" s="17" t="s">
        <v>158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17" t="s">
        <v>88</v>
      </c>
      <c r="BK111" s="230">
        <f>ROUND(I111*H111,2)</f>
        <v>0</v>
      </c>
      <c r="BL111" s="17" t="s">
        <v>256</v>
      </c>
      <c r="BM111" s="17" t="s">
        <v>1422</v>
      </c>
    </row>
    <row r="112" s="1" customFormat="1" ht="22.5" customHeight="1">
      <c r="B112" s="39"/>
      <c r="C112" s="219" t="s">
        <v>256</v>
      </c>
      <c r="D112" s="219" t="s">
        <v>160</v>
      </c>
      <c r="E112" s="220" t="s">
        <v>873</v>
      </c>
      <c r="F112" s="221" t="s">
        <v>874</v>
      </c>
      <c r="G112" s="222" t="s">
        <v>341</v>
      </c>
      <c r="H112" s="223">
        <v>20</v>
      </c>
      <c r="I112" s="224"/>
      <c r="J112" s="225">
        <f>ROUND(I112*H112,2)</f>
        <v>0</v>
      </c>
      <c r="K112" s="221" t="s">
        <v>164</v>
      </c>
      <c r="L112" s="44"/>
      <c r="M112" s="226" t="s">
        <v>79</v>
      </c>
      <c r="N112" s="227" t="s">
        <v>51</v>
      </c>
      <c r="O112" s="80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AR112" s="17" t="s">
        <v>256</v>
      </c>
      <c r="AT112" s="17" t="s">
        <v>160</v>
      </c>
      <c r="AU112" s="17" t="s">
        <v>90</v>
      </c>
      <c r="AY112" s="17" t="s">
        <v>158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17" t="s">
        <v>88</v>
      </c>
      <c r="BK112" s="230">
        <f>ROUND(I112*H112,2)</f>
        <v>0</v>
      </c>
      <c r="BL112" s="17" t="s">
        <v>256</v>
      </c>
      <c r="BM112" s="17" t="s">
        <v>1423</v>
      </c>
    </row>
    <row r="113" s="1" customFormat="1" ht="16.5" customHeight="1">
      <c r="B113" s="39"/>
      <c r="C113" s="219" t="s">
        <v>266</v>
      </c>
      <c r="D113" s="219" t="s">
        <v>160</v>
      </c>
      <c r="E113" s="220" t="s">
        <v>879</v>
      </c>
      <c r="F113" s="221" t="s">
        <v>880</v>
      </c>
      <c r="G113" s="222" t="s">
        <v>341</v>
      </c>
      <c r="H113" s="223">
        <v>1</v>
      </c>
      <c r="I113" s="224"/>
      <c r="J113" s="225">
        <f>ROUND(I113*H113,2)</f>
        <v>0</v>
      </c>
      <c r="K113" s="221" t="s">
        <v>801</v>
      </c>
      <c r="L113" s="44"/>
      <c r="M113" s="226" t="s">
        <v>79</v>
      </c>
      <c r="N113" s="227" t="s">
        <v>51</v>
      </c>
      <c r="O113" s="80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AR113" s="17" t="s">
        <v>256</v>
      </c>
      <c r="AT113" s="17" t="s">
        <v>160</v>
      </c>
      <c r="AU113" s="17" t="s">
        <v>90</v>
      </c>
      <c r="AY113" s="17" t="s">
        <v>158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17" t="s">
        <v>88</v>
      </c>
      <c r="BK113" s="230">
        <f>ROUND(I113*H113,2)</f>
        <v>0</v>
      </c>
      <c r="BL113" s="17" t="s">
        <v>256</v>
      </c>
      <c r="BM113" s="17" t="s">
        <v>1424</v>
      </c>
    </row>
    <row r="114" s="1" customFormat="1" ht="16.5" customHeight="1">
      <c r="B114" s="39"/>
      <c r="C114" s="264" t="s">
        <v>274</v>
      </c>
      <c r="D114" s="264" t="s">
        <v>294</v>
      </c>
      <c r="E114" s="265" t="s">
        <v>882</v>
      </c>
      <c r="F114" s="266" t="s">
        <v>1425</v>
      </c>
      <c r="G114" s="267" t="s">
        <v>341</v>
      </c>
      <c r="H114" s="268">
        <v>1</v>
      </c>
      <c r="I114" s="269"/>
      <c r="J114" s="270">
        <f>ROUND(I114*H114,2)</f>
        <v>0</v>
      </c>
      <c r="K114" s="266" t="s">
        <v>801</v>
      </c>
      <c r="L114" s="271"/>
      <c r="M114" s="272" t="s">
        <v>79</v>
      </c>
      <c r="N114" s="273" t="s">
        <v>51</v>
      </c>
      <c r="O114" s="80"/>
      <c r="P114" s="228">
        <f>O114*H114</f>
        <v>0</v>
      </c>
      <c r="Q114" s="228">
        <v>0.01</v>
      </c>
      <c r="R114" s="228">
        <f>Q114*H114</f>
        <v>0.01</v>
      </c>
      <c r="S114" s="228">
        <v>0</v>
      </c>
      <c r="T114" s="229">
        <f>S114*H114</f>
        <v>0</v>
      </c>
      <c r="AR114" s="17" t="s">
        <v>297</v>
      </c>
      <c r="AT114" s="17" t="s">
        <v>294</v>
      </c>
      <c r="AU114" s="17" t="s">
        <v>90</v>
      </c>
      <c r="AY114" s="17" t="s">
        <v>158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17" t="s">
        <v>88</v>
      </c>
      <c r="BK114" s="230">
        <f>ROUND(I114*H114,2)</f>
        <v>0</v>
      </c>
      <c r="BL114" s="17" t="s">
        <v>256</v>
      </c>
      <c r="BM114" s="17" t="s">
        <v>1426</v>
      </c>
    </row>
    <row r="115" s="1" customFormat="1" ht="22.5" customHeight="1">
      <c r="B115" s="39"/>
      <c r="C115" s="219" t="s">
        <v>279</v>
      </c>
      <c r="D115" s="219" t="s">
        <v>160</v>
      </c>
      <c r="E115" s="220" t="s">
        <v>888</v>
      </c>
      <c r="F115" s="221" t="s">
        <v>889</v>
      </c>
      <c r="G115" s="222" t="s">
        <v>341</v>
      </c>
      <c r="H115" s="223">
        <v>1</v>
      </c>
      <c r="I115" s="224"/>
      <c r="J115" s="225">
        <f>ROUND(I115*H115,2)</f>
        <v>0</v>
      </c>
      <c r="K115" s="221" t="s">
        <v>164</v>
      </c>
      <c r="L115" s="44"/>
      <c r="M115" s="226" t="s">
        <v>79</v>
      </c>
      <c r="N115" s="227" t="s">
        <v>51</v>
      </c>
      <c r="O115" s="80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17" t="s">
        <v>256</v>
      </c>
      <c r="AT115" s="17" t="s">
        <v>160</v>
      </c>
      <c r="AU115" s="17" t="s">
        <v>90</v>
      </c>
      <c r="AY115" s="17" t="s">
        <v>158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17" t="s">
        <v>88</v>
      </c>
      <c r="BK115" s="230">
        <f>ROUND(I115*H115,2)</f>
        <v>0</v>
      </c>
      <c r="BL115" s="17" t="s">
        <v>256</v>
      </c>
      <c r="BM115" s="17" t="s">
        <v>1427</v>
      </c>
    </row>
    <row r="116" s="1" customFormat="1" ht="16.5" customHeight="1">
      <c r="B116" s="39"/>
      <c r="C116" s="264" t="s">
        <v>284</v>
      </c>
      <c r="D116" s="264" t="s">
        <v>294</v>
      </c>
      <c r="E116" s="265" t="s">
        <v>891</v>
      </c>
      <c r="F116" s="266" t="s">
        <v>892</v>
      </c>
      <c r="G116" s="267" t="s">
        <v>341</v>
      </c>
      <c r="H116" s="268">
        <v>1</v>
      </c>
      <c r="I116" s="269"/>
      <c r="J116" s="270">
        <f>ROUND(I116*H116,2)</f>
        <v>0</v>
      </c>
      <c r="K116" s="266" t="s">
        <v>801</v>
      </c>
      <c r="L116" s="271"/>
      <c r="M116" s="272" t="s">
        <v>79</v>
      </c>
      <c r="N116" s="273" t="s">
        <v>51</v>
      </c>
      <c r="O116" s="80"/>
      <c r="P116" s="228">
        <f>O116*H116</f>
        <v>0</v>
      </c>
      <c r="Q116" s="228">
        <v>5.0000000000000002E-05</v>
      </c>
      <c r="R116" s="228">
        <f>Q116*H116</f>
        <v>5.0000000000000002E-05</v>
      </c>
      <c r="S116" s="228">
        <v>0</v>
      </c>
      <c r="T116" s="229">
        <f>S116*H116</f>
        <v>0</v>
      </c>
      <c r="AR116" s="17" t="s">
        <v>297</v>
      </c>
      <c r="AT116" s="17" t="s">
        <v>294</v>
      </c>
      <c r="AU116" s="17" t="s">
        <v>90</v>
      </c>
      <c r="AY116" s="17" t="s">
        <v>158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17" t="s">
        <v>88</v>
      </c>
      <c r="BK116" s="230">
        <f>ROUND(I116*H116,2)</f>
        <v>0</v>
      </c>
      <c r="BL116" s="17" t="s">
        <v>256</v>
      </c>
      <c r="BM116" s="17" t="s">
        <v>1428</v>
      </c>
    </row>
    <row r="117" s="1" customFormat="1" ht="22.5" customHeight="1">
      <c r="B117" s="39"/>
      <c r="C117" s="219" t="s">
        <v>7</v>
      </c>
      <c r="D117" s="219" t="s">
        <v>160</v>
      </c>
      <c r="E117" s="220" t="s">
        <v>900</v>
      </c>
      <c r="F117" s="221" t="s">
        <v>901</v>
      </c>
      <c r="G117" s="222" t="s">
        <v>341</v>
      </c>
      <c r="H117" s="223">
        <v>2</v>
      </c>
      <c r="I117" s="224"/>
      <c r="J117" s="225">
        <f>ROUND(I117*H117,2)</f>
        <v>0</v>
      </c>
      <c r="K117" s="221" t="s">
        <v>164</v>
      </c>
      <c r="L117" s="44"/>
      <c r="M117" s="226" t="s">
        <v>79</v>
      </c>
      <c r="N117" s="227" t="s">
        <v>51</v>
      </c>
      <c r="O117" s="80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17" t="s">
        <v>256</v>
      </c>
      <c r="AT117" s="17" t="s">
        <v>160</v>
      </c>
      <c r="AU117" s="17" t="s">
        <v>90</v>
      </c>
      <c r="AY117" s="17" t="s">
        <v>158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17" t="s">
        <v>88</v>
      </c>
      <c r="BK117" s="230">
        <f>ROUND(I117*H117,2)</f>
        <v>0</v>
      </c>
      <c r="BL117" s="17" t="s">
        <v>256</v>
      </c>
      <c r="BM117" s="17" t="s">
        <v>1429</v>
      </c>
    </row>
    <row r="118" s="1" customFormat="1" ht="16.5" customHeight="1">
      <c r="B118" s="39"/>
      <c r="C118" s="264" t="s">
        <v>293</v>
      </c>
      <c r="D118" s="264" t="s">
        <v>294</v>
      </c>
      <c r="E118" s="265" t="s">
        <v>903</v>
      </c>
      <c r="F118" s="266" t="s">
        <v>904</v>
      </c>
      <c r="G118" s="267" t="s">
        <v>341</v>
      </c>
      <c r="H118" s="268">
        <v>2</v>
      </c>
      <c r="I118" s="269"/>
      <c r="J118" s="270">
        <f>ROUND(I118*H118,2)</f>
        <v>0</v>
      </c>
      <c r="K118" s="266" t="s">
        <v>801</v>
      </c>
      <c r="L118" s="271"/>
      <c r="M118" s="272" t="s">
        <v>79</v>
      </c>
      <c r="N118" s="273" t="s">
        <v>51</v>
      </c>
      <c r="O118" s="80"/>
      <c r="P118" s="228">
        <f>O118*H118</f>
        <v>0</v>
      </c>
      <c r="Q118" s="228">
        <v>6.0000000000000002E-05</v>
      </c>
      <c r="R118" s="228">
        <f>Q118*H118</f>
        <v>0.00012</v>
      </c>
      <c r="S118" s="228">
        <v>0</v>
      </c>
      <c r="T118" s="229">
        <f>S118*H118</f>
        <v>0</v>
      </c>
      <c r="AR118" s="17" t="s">
        <v>297</v>
      </c>
      <c r="AT118" s="17" t="s">
        <v>294</v>
      </c>
      <c r="AU118" s="17" t="s">
        <v>90</v>
      </c>
      <c r="AY118" s="17" t="s">
        <v>158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88</v>
      </c>
      <c r="BK118" s="230">
        <f>ROUND(I118*H118,2)</f>
        <v>0</v>
      </c>
      <c r="BL118" s="17" t="s">
        <v>256</v>
      </c>
      <c r="BM118" s="17" t="s">
        <v>1430</v>
      </c>
    </row>
    <row r="119" s="1" customFormat="1" ht="16.5" customHeight="1">
      <c r="B119" s="39"/>
      <c r="C119" s="219" t="s">
        <v>300</v>
      </c>
      <c r="D119" s="219" t="s">
        <v>160</v>
      </c>
      <c r="E119" s="220" t="s">
        <v>912</v>
      </c>
      <c r="F119" s="221" t="s">
        <v>913</v>
      </c>
      <c r="G119" s="222" t="s">
        <v>341</v>
      </c>
      <c r="H119" s="223">
        <v>1</v>
      </c>
      <c r="I119" s="224"/>
      <c r="J119" s="225">
        <f>ROUND(I119*H119,2)</f>
        <v>0</v>
      </c>
      <c r="K119" s="221" t="s">
        <v>79</v>
      </c>
      <c r="L119" s="44"/>
      <c r="M119" s="226" t="s">
        <v>79</v>
      </c>
      <c r="N119" s="227" t="s">
        <v>51</v>
      </c>
      <c r="O119" s="80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17" t="s">
        <v>256</v>
      </c>
      <c r="AT119" s="17" t="s">
        <v>160</v>
      </c>
      <c r="AU119" s="17" t="s">
        <v>90</v>
      </c>
      <c r="AY119" s="17" t="s">
        <v>158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88</v>
      </c>
      <c r="BK119" s="230">
        <f>ROUND(I119*H119,2)</f>
        <v>0</v>
      </c>
      <c r="BL119" s="17" t="s">
        <v>256</v>
      </c>
      <c r="BM119" s="17" t="s">
        <v>1431</v>
      </c>
    </row>
    <row r="120" s="1" customFormat="1" ht="16.5" customHeight="1">
      <c r="B120" s="39"/>
      <c r="C120" s="264" t="s">
        <v>304</v>
      </c>
      <c r="D120" s="264" t="s">
        <v>294</v>
      </c>
      <c r="E120" s="265" t="s">
        <v>915</v>
      </c>
      <c r="F120" s="266" t="s">
        <v>916</v>
      </c>
      <c r="G120" s="267" t="s">
        <v>341</v>
      </c>
      <c r="H120" s="268">
        <v>1</v>
      </c>
      <c r="I120" s="269"/>
      <c r="J120" s="270">
        <f>ROUND(I120*H120,2)</f>
        <v>0</v>
      </c>
      <c r="K120" s="266" t="s">
        <v>79</v>
      </c>
      <c r="L120" s="271"/>
      <c r="M120" s="272" t="s">
        <v>79</v>
      </c>
      <c r="N120" s="273" t="s">
        <v>51</v>
      </c>
      <c r="O120" s="80"/>
      <c r="P120" s="228">
        <f>O120*H120</f>
        <v>0</v>
      </c>
      <c r="Q120" s="228">
        <v>6.0000000000000002E-05</v>
      </c>
      <c r="R120" s="228">
        <f>Q120*H120</f>
        <v>6.0000000000000002E-05</v>
      </c>
      <c r="S120" s="228">
        <v>0</v>
      </c>
      <c r="T120" s="229">
        <f>S120*H120</f>
        <v>0</v>
      </c>
      <c r="AR120" s="17" t="s">
        <v>297</v>
      </c>
      <c r="AT120" s="17" t="s">
        <v>294</v>
      </c>
      <c r="AU120" s="17" t="s">
        <v>90</v>
      </c>
      <c r="AY120" s="17" t="s">
        <v>158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17" t="s">
        <v>88</v>
      </c>
      <c r="BK120" s="230">
        <f>ROUND(I120*H120,2)</f>
        <v>0</v>
      </c>
      <c r="BL120" s="17" t="s">
        <v>256</v>
      </c>
      <c r="BM120" s="17" t="s">
        <v>1432</v>
      </c>
    </row>
    <row r="121" s="1" customFormat="1" ht="22.5" customHeight="1">
      <c r="B121" s="39"/>
      <c r="C121" s="219" t="s">
        <v>308</v>
      </c>
      <c r="D121" s="219" t="s">
        <v>160</v>
      </c>
      <c r="E121" s="220" t="s">
        <v>918</v>
      </c>
      <c r="F121" s="221" t="s">
        <v>919</v>
      </c>
      <c r="G121" s="222" t="s">
        <v>341</v>
      </c>
      <c r="H121" s="223">
        <v>4</v>
      </c>
      <c r="I121" s="224"/>
      <c r="J121" s="225">
        <f>ROUND(I121*H121,2)</f>
        <v>0</v>
      </c>
      <c r="K121" s="221" t="s">
        <v>164</v>
      </c>
      <c r="L121" s="44"/>
      <c r="M121" s="226" t="s">
        <v>79</v>
      </c>
      <c r="N121" s="227" t="s">
        <v>51</v>
      </c>
      <c r="O121" s="8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AR121" s="17" t="s">
        <v>256</v>
      </c>
      <c r="AT121" s="17" t="s">
        <v>160</v>
      </c>
      <c r="AU121" s="17" t="s">
        <v>90</v>
      </c>
      <c r="AY121" s="17" t="s">
        <v>158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88</v>
      </c>
      <c r="BK121" s="230">
        <f>ROUND(I121*H121,2)</f>
        <v>0</v>
      </c>
      <c r="BL121" s="17" t="s">
        <v>256</v>
      </c>
      <c r="BM121" s="17" t="s">
        <v>1433</v>
      </c>
    </row>
    <row r="122" s="1" customFormat="1" ht="22.5" customHeight="1">
      <c r="B122" s="39"/>
      <c r="C122" s="264" t="s">
        <v>312</v>
      </c>
      <c r="D122" s="264" t="s">
        <v>294</v>
      </c>
      <c r="E122" s="265" t="s">
        <v>1434</v>
      </c>
      <c r="F122" s="266" t="s">
        <v>1435</v>
      </c>
      <c r="G122" s="267" t="s">
        <v>341</v>
      </c>
      <c r="H122" s="268">
        <v>1</v>
      </c>
      <c r="I122" s="269"/>
      <c r="J122" s="270">
        <f>ROUND(I122*H122,2)</f>
        <v>0</v>
      </c>
      <c r="K122" s="266" t="s">
        <v>801</v>
      </c>
      <c r="L122" s="271"/>
      <c r="M122" s="272" t="s">
        <v>79</v>
      </c>
      <c r="N122" s="273" t="s">
        <v>51</v>
      </c>
      <c r="O122" s="80"/>
      <c r="P122" s="228">
        <f>O122*H122</f>
        <v>0</v>
      </c>
      <c r="Q122" s="228">
        <v>0.00080000000000000004</v>
      </c>
      <c r="R122" s="228">
        <f>Q122*H122</f>
        <v>0.00080000000000000004</v>
      </c>
      <c r="S122" s="228">
        <v>0</v>
      </c>
      <c r="T122" s="229">
        <f>S122*H122</f>
        <v>0</v>
      </c>
      <c r="AR122" s="17" t="s">
        <v>297</v>
      </c>
      <c r="AT122" s="17" t="s">
        <v>294</v>
      </c>
      <c r="AU122" s="17" t="s">
        <v>90</v>
      </c>
      <c r="AY122" s="17" t="s">
        <v>158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88</v>
      </c>
      <c r="BK122" s="230">
        <f>ROUND(I122*H122,2)</f>
        <v>0</v>
      </c>
      <c r="BL122" s="17" t="s">
        <v>256</v>
      </c>
      <c r="BM122" s="17" t="s">
        <v>1436</v>
      </c>
    </row>
    <row r="123" s="1" customFormat="1" ht="45" customHeight="1">
      <c r="B123" s="39"/>
      <c r="C123" s="264" t="s">
        <v>318</v>
      </c>
      <c r="D123" s="264" t="s">
        <v>294</v>
      </c>
      <c r="E123" s="265" t="s">
        <v>921</v>
      </c>
      <c r="F123" s="266" t="s">
        <v>1437</v>
      </c>
      <c r="G123" s="267" t="s">
        <v>341</v>
      </c>
      <c r="H123" s="268">
        <v>2</v>
      </c>
      <c r="I123" s="269"/>
      <c r="J123" s="270">
        <f>ROUND(I123*H123,2)</f>
        <v>0</v>
      </c>
      <c r="K123" s="266" t="s">
        <v>79</v>
      </c>
      <c r="L123" s="271"/>
      <c r="M123" s="272" t="s">
        <v>79</v>
      </c>
      <c r="N123" s="273" t="s">
        <v>51</v>
      </c>
      <c r="O123" s="80"/>
      <c r="P123" s="228">
        <f>O123*H123</f>
        <v>0</v>
      </c>
      <c r="Q123" s="228">
        <v>0.00080000000000000004</v>
      </c>
      <c r="R123" s="228">
        <f>Q123*H123</f>
        <v>0.0016000000000000001</v>
      </c>
      <c r="S123" s="228">
        <v>0</v>
      </c>
      <c r="T123" s="229">
        <f>S123*H123</f>
        <v>0</v>
      </c>
      <c r="AR123" s="17" t="s">
        <v>297</v>
      </c>
      <c r="AT123" s="17" t="s">
        <v>294</v>
      </c>
      <c r="AU123" s="17" t="s">
        <v>90</v>
      </c>
      <c r="AY123" s="17" t="s">
        <v>158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88</v>
      </c>
      <c r="BK123" s="230">
        <f>ROUND(I123*H123,2)</f>
        <v>0</v>
      </c>
      <c r="BL123" s="17" t="s">
        <v>256</v>
      </c>
      <c r="BM123" s="17" t="s">
        <v>1438</v>
      </c>
    </row>
    <row r="124" s="1" customFormat="1" ht="16.5" customHeight="1">
      <c r="B124" s="39"/>
      <c r="C124" s="264" t="s">
        <v>324</v>
      </c>
      <c r="D124" s="264" t="s">
        <v>294</v>
      </c>
      <c r="E124" s="265" t="s">
        <v>924</v>
      </c>
      <c r="F124" s="266" t="s">
        <v>925</v>
      </c>
      <c r="G124" s="267" t="s">
        <v>341</v>
      </c>
      <c r="H124" s="268">
        <v>1</v>
      </c>
      <c r="I124" s="269"/>
      <c r="J124" s="270">
        <f>ROUND(I124*H124,2)</f>
        <v>0</v>
      </c>
      <c r="K124" s="266" t="s">
        <v>79</v>
      </c>
      <c r="L124" s="271"/>
      <c r="M124" s="272" t="s">
        <v>79</v>
      </c>
      <c r="N124" s="273" t="s">
        <v>51</v>
      </c>
      <c r="O124" s="80"/>
      <c r="P124" s="228">
        <f>O124*H124</f>
        <v>0</v>
      </c>
      <c r="Q124" s="228">
        <v>0.0064999999999999997</v>
      </c>
      <c r="R124" s="228">
        <f>Q124*H124</f>
        <v>0.0064999999999999997</v>
      </c>
      <c r="S124" s="228">
        <v>0</v>
      </c>
      <c r="T124" s="229">
        <f>S124*H124</f>
        <v>0</v>
      </c>
      <c r="AR124" s="17" t="s">
        <v>297</v>
      </c>
      <c r="AT124" s="17" t="s">
        <v>294</v>
      </c>
      <c r="AU124" s="17" t="s">
        <v>90</v>
      </c>
      <c r="AY124" s="17" t="s">
        <v>158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88</v>
      </c>
      <c r="BK124" s="230">
        <f>ROUND(I124*H124,2)</f>
        <v>0</v>
      </c>
      <c r="BL124" s="17" t="s">
        <v>256</v>
      </c>
      <c r="BM124" s="17" t="s">
        <v>1439</v>
      </c>
    </row>
    <row r="125" s="11" customFormat="1" ht="25.92" customHeight="1">
      <c r="B125" s="203"/>
      <c r="C125" s="204"/>
      <c r="D125" s="205" t="s">
        <v>80</v>
      </c>
      <c r="E125" s="206" t="s">
        <v>771</v>
      </c>
      <c r="F125" s="206" t="s">
        <v>772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AR125" s="214" t="s">
        <v>100</v>
      </c>
      <c r="AT125" s="215" t="s">
        <v>80</v>
      </c>
      <c r="AU125" s="215" t="s">
        <v>81</v>
      </c>
      <c r="AY125" s="214" t="s">
        <v>158</v>
      </c>
      <c r="BK125" s="216">
        <f>BK126</f>
        <v>0</v>
      </c>
    </row>
    <row r="126" s="1" customFormat="1" ht="16.5" customHeight="1">
      <c r="B126" s="39"/>
      <c r="C126" s="219" t="s">
        <v>328</v>
      </c>
      <c r="D126" s="219" t="s">
        <v>160</v>
      </c>
      <c r="E126" s="220" t="s">
        <v>927</v>
      </c>
      <c r="F126" s="221" t="s">
        <v>928</v>
      </c>
      <c r="G126" s="222" t="s">
        <v>752</v>
      </c>
      <c r="H126" s="223">
        <v>8</v>
      </c>
      <c r="I126" s="224"/>
      <c r="J126" s="225">
        <f>ROUND(I126*H126,2)</f>
        <v>0</v>
      </c>
      <c r="K126" s="221" t="s">
        <v>801</v>
      </c>
      <c r="L126" s="44"/>
      <c r="M126" s="226" t="s">
        <v>79</v>
      </c>
      <c r="N126" s="227" t="s">
        <v>51</v>
      </c>
      <c r="O126" s="8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AR126" s="17" t="s">
        <v>775</v>
      </c>
      <c r="AT126" s="17" t="s">
        <v>160</v>
      </c>
      <c r="AU126" s="17" t="s">
        <v>88</v>
      </c>
      <c r="AY126" s="17" t="s">
        <v>158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88</v>
      </c>
      <c r="BK126" s="230">
        <f>ROUND(I126*H126,2)</f>
        <v>0</v>
      </c>
      <c r="BL126" s="17" t="s">
        <v>775</v>
      </c>
      <c r="BM126" s="17" t="s">
        <v>1440</v>
      </c>
    </row>
    <row r="127" s="11" customFormat="1" ht="25.92" customHeight="1">
      <c r="B127" s="203"/>
      <c r="C127" s="204"/>
      <c r="D127" s="205" t="s">
        <v>80</v>
      </c>
      <c r="E127" s="206" t="s">
        <v>930</v>
      </c>
      <c r="F127" s="206" t="s">
        <v>117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P128+P130+P132+P134+P137</f>
        <v>0</v>
      </c>
      <c r="Q127" s="211"/>
      <c r="R127" s="212">
        <f>R128+R130+R132+R134+R137</f>
        <v>0</v>
      </c>
      <c r="S127" s="211"/>
      <c r="T127" s="213">
        <f>T128+T130+T132+T134+T137</f>
        <v>0</v>
      </c>
      <c r="AR127" s="214" t="s">
        <v>103</v>
      </c>
      <c r="AT127" s="215" t="s">
        <v>80</v>
      </c>
      <c r="AU127" s="215" t="s">
        <v>81</v>
      </c>
      <c r="AY127" s="214" t="s">
        <v>158</v>
      </c>
      <c r="BK127" s="216">
        <f>BK128+BK130+BK132+BK134+BK137</f>
        <v>0</v>
      </c>
    </row>
    <row r="128" s="11" customFormat="1" ht="22.8" customHeight="1">
      <c r="B128" s="203"/>
      <c r="C128" s="204"/>
      <c r="D128" s="205" t="s">
        <v>80</v>
      </c>
      <c r="E128" s="217" t="s">
        <v>931</v>
      </c>
      <c r="F128" s="217" t="s">
        <v>932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P129</f>
        <v>0</v>
      </c>
      <c r="Q128" s="211"/>
      <c r="R128" s="212">
        <f>R129</f>
        <v>0</v>
      </c>
      <c r="S128" s="211"/>
      <c r="T128" s="213">
        <f>T129</f>
        <v>0</v>
      </c>
      <c r="AR128" s="214" t="s">
        <v>103</v>
      </c>
      <c r="AT128" s="215" t="s">
        <v>80</v>
      </c>
      <c r="AU128" s="215" t="s">
        <v>88</v>
      </c>
      <c r="AY128" s="214" t="s">
        <v>158</v>
      </c>
      <c r="BK128" s="216">
        <f>BK129</f>
        <v>0</v>
      </c>
    </row>
    <row r="129" s="1" customFormat="1" ht="16.5" customHeight="1">
      <c r="B129" s="39"/>
      <c r="C129" s="219" t="s">
        <v>332</v>
      </c>
      <c r="D129" s="219" t="s">
        <v>160</v>
      </c>
      <c r="E129" s="220" t="s">
        <v>933</v>
      </c>
      <c r="F129" s="221" t="s">
        <v>934</v>
      </c>
      <c r="G129" s="222" t="s">
        <v>935</v>
      </c>
      <c r="H129" s="223">
        <v>1</v>
      </c>
      <c r="I129" s="224"/>
      <c r="J129" s="225">
        <f>ROUND(I129*H129,2)</f>
        <v>0</v>
      </c>
      <c r="K129" s="221" t="s">
        <v>801</v>
      </c>
      <c r="L129" s="44"/>
      <c r="M129" s="226" t="s">
        <v>79</v>
      </c>
      <c r="N129" s="227" t="s">
        <v>51</v>
      </c>
      <c r="O129" s="8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AR129" s="17" t="s">
        <v>936</v>
      </c>
      <c r="AT129" s="17" t="s">
        <v>160</v>
      </c>
      <c r="AU129" s="17" t="s">
        <v>90</v>
      </c>
      <c r="AY129" s="17" t="s">
        <v>158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88</v>
      </c>
      <c r="BK129" s="230">
        <f>ROUND(I129*H129,2)</f>
        <v>0</v>
      </c>
      <c r="BL129" s="17" t="s">
        <v>936</v>
      </c>
      <c r="BM129" s="17" t="s">
        <v>1441</v>
      </c>
    </row>
    <row r="130" s="11" customFormat="1" ht="22.8" customHeight="1">
      <c r="B130" s="203"/>
      <c r="C130" s="204"/>
      <c r="D130" s="205" t="s">
        <v>80</v>
      </c>
      <c r="E130" s="217" t="s">
        <v>938</v>
      </c>
      <c r="F130" s="217" t="s">
        <v>939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P131</f>
        <v>0</v>
      </c>
      <c r="Q130" s="211"/>
      <c r="R130" s="212">
        <f>R131</f>
        <v>0</v>
      </c>
      <c r="S130" s="211"/>
      <c r="T130" s="213">
        <f>T131</f>
        <v>0</v>
      </c>
      <c r="AR130" s="214" t="s">
        <v>103</v>
      </c>
      <c r="AT130" s="215" t="s">
        <v>80</v>
      </c>
      <c r="AU130" s="215" t="s">
        <v>88</v>
      </c>
      <c r="AY130" s="214" t="s">
        <v>158</v>
      </c>
      <c r="BK130" s="216">
        <f>BK131</f>
        <v>0</v>
      </c>
    </row>
    <row r="131" s="1" customFormat="1" ht="16.5" customHeight="1">
      <c r="B131" s="39"/>
      <c r="C131" s="219" t="s">
        <v>338</v>
      </c>
      <c r="D131" s="219" t="s">
        <v>160</v>
      </c>
      <c r="E131" s="220" t="s">
        <v>940</v>
      </c>
      <c r="F131" s="221" t="s">
        <v>941</v>
      </c>
      <c r="G131" s="222" t="s">
        <v>935</v>
      </c>
      <c r="H131" s="223">
        <v>1</v>
      </c>
      <c r="I131" s="224"/>
      <c r="J131" s="225">
        <f>ROUND(I131*H131,2)</f>
        <v>0</v>
      </c>
      <c r="K131" s="221" t="s">
        <v>801</v>
      </c>
      <c r="L131" s="44"/>
      <c r="M131" s="226" t="s">
        <v>79</v>
      </c>
      <c r="N131" s="227" t="s">
        <v>51</v>
      </c>
      <c r="O131" s="8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AR131" s="17" t="s">
        <v>936</v>
      </c>
      <c r="AT131" s="17" t="s">
        <v>160</v>
      </c>
      <c r="AU131" s="17" t="s">
        <v>90</v>
      </c>
      <c r="AY131" s="17" t="s">
        <v>158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88</v>
      </c>
      <c r="BK131" s="230">
        <f>ROUND(I131*H131,2)</f>
        <v>0</v>
      </c>
      <c r="BL131" s="17" t="s">
        <v>936</v>
      </c>
      <c r="BM131" s="17" t="s">
        <v>1442</v>
      </c>
    </row>
    <row r="132" s="11" customFormat="1" ht="22.8" customHeight="1">
      <c r="B132" s="203"/>
      <c r="C132" s="204"/>
      <c r="D132" s="205" t="s">
        <v>80</v>
      </c>
      <c r="E132" s="217" t="s">
        <v>943</v>
      </c>
      <c r="F132" s="217" t="s">
        <v>944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P133</f>
        <v>0</v>
      </c>
      <c r="Q132" s="211"/>
      <c r="R132" s="212">
        <f>R133</f>
        <v>0</v>
      </c>
      <c r="S132" s="211"/>
      <c r="T132" s="213">
        <f>T133</f>
        <v>0</v>
      </c>
      <c r="AR132" s="214" t="s">
        <v>103</v>
      </c>
      <c r="AT132" s="215" t="s">
        <v>80</v>
      </c>
      <c r="AU132" s="215" t="s">
        <v>88</v>
      </c>
      <c r="AY132" s="214" t="s">
        <v>158</v>
      </c>
      <c r="BK132" s="216">
        <f>BK133</f>
        <v>0</v>
      </c>
    </row>
    <row r="133" s="1" customFormat="1" ht="16.5" customHeight="1">
      <c r="B133" s="39"/>
      <c r="C133" s="219" t="s">
        <v>297</v>
      </c>
      <c r="D133" s="219" t="s">
        <v>160</v>
      </c>
      <c r="E133" s="220" t="s">
        <v>945</v>
      </c>
      <c r="F133" s="221" t="s">
        <v>946</v>
      </c>
      <c r="G133" s="222" t="s">
        <v>935</v>
      </c>
      <c r="H133" s="223">
        <v>1</v>
      </c>
      <c r="I133" s="224"/>
      <c r="J133" s="225">
        <f>ROUND(I133*H133,2)</f>
        <v>0</v>
      </c>
      <c r="K133" s="221" t="s">
        <v>801</v>
      </c>
      <c r="L133" s="44"/>
      <c r="M133" s="226" t="s">
        <v>79</v>
      </c>
      <c r="N133" s="227" t="s">
        <v>51</v>
      </c>
      <c r="O133" s="8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AR133" s="17" t="s">
        <v>936</v>
      </c>
      <c r="AT133" s="17" t="s">
        <v>160</v>
      </c>
      <c r="AU133" s="17" t="s">
        <v>90</v>
      </c>
      <c r="AY133" s="17" t="s">
        <v>158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88</v>
      </c>
      <c r="BK133" s="230">
        <f>ROUND(I133*H133,2)</f>
        <v>0</v>
      </c>
      <c r="BL133" s="17" t="s">
        <v>936</v>
      </c>
      <c r="BM133" s="17" t="s">
        <v>1443</v>
      </c>
    </row>
    <row r="134" s="11" customFormat="1" ht="22.8" customHeight="1">
      <c r="B134" s="203"/>
      <c r="C134" s="204"/>
      <c r="D134" s="205" t="s">
        <v>80</v>
      </c>
      <c r="E134" s="217" t="s">
        <v>948</v>
      </c>
      <c r="F134" s="217" t="s">
        <v>949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SUM(P135:P136)</f>
        <v>0</v>
      </c>
      <c r="Q134" s="211"/>
      <c r="R134" s="212">
        <f>SUM(R135:R136)</f>
        <v>0</v>
      </c>
      <c r="S134" s="211"/>
      <c r="T134" s="213">
        <f>SUM(T135:T136)</f>
        <v>0</v>
      </c>
      <c r="AR134" s="214" t="s">
        <v>103</v>
      </c>
      <c r="AT134" s="215" t="s">
        <v>80</v>
      </c>
      <c r="AU134" s="215" t="s">
        <v>88</v>
      </c>
      <c r="AY134" s="214" t="s">
        <v>158</v>
      </c>
      <c r="BK134" s="216">
        <f>SUM(BK135:BK136)</f>
        <v>0</v>
      </c>
    </row>
    <row r="135" s="1" customFormat="1" ht="16.5" customHeight="1">
      <c r="B135" s="39"/>
      <c r="C135" s="219" t="s">
        <v>347</v>
      </c>
      <c r="D135" s="219" t="s">
        <v>160</v>
      </c>
      <c r="E135" s="220" t="s">
        <v>950</v>
      </c>
      <c r="F135" s="221" t="s">
        <v>951</v>
      </c>
      <c r="G135" s="222" t="s">
        <v>935</v>
      </c>
      <c r="H135" s="223">
        <v>1</v>
      </c>
      <c r="I135" s="224"/>
      <c r="J135" s="225">
        <f>ROUND(I135*H135,2)</f>
        <v>0</v>
      </c>
      <c r="K135" s="221" t="s">
        <v>801</v>
      </c>
      <c r="L135" s="44"/>
      <c r="M135" s="226" t="s">
        <v>79</v>
      </c>
      <c r="N135" s="227" t="s">
        <v>51</v>
      </c>
      <c r="O135" s="8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AR135" s="17" t="s">
        <v>936</v>
      </c>
      <c r="AT135" s="17" t="s">
        <v>160</v>
      </c>
      <c r="AU135" s="17" t="s">
        <v>90</v>
      </c>
      <c r="AY135" s="17" t="s">
        <v>158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88</v>
      </c>
      <c r="BK135" s="230">
        <f>ROUND(I135*H135,2)</f>
        <v>0</v>
      </c>
      <c r="BL135" s="17" t="s">
        <v>936</v>
      </c>
      <c r="BM135" s="17" t="s">
        <v>1444</v>
      </c>
    </row>
    <row r="136" s="1" customFormat="1" ht="16.5" customHeight="1">
      <c r="B136" s="39"/>
      <c r="C136" s="219" t="s">
        <v>351</v>
      </c>
      <c r="D136" s="219" t="s">
        <v>160</v>
      </c>
      <c r="E136" s="220" t="s">
        <v>953</v>
      </c>
      <c r="F136" s="221" t="s">
        <v>954</v>
      </c>
      <c r="G136" s="222" t="s">
        <v>935</v>
      </c>
      <c r="H136" s="223">
        <v>1</v>
      </c>
      <c r="I136" s="224"/>
      <c r="J136" s="225">
        <f>ROUND(I136*H136,2)</f>
        <v>0</v>
      </c>
      <c r="K136" s="221" t="s">
        <v>801</v>
      </c>
      <c r="L136" s="44"/>
      <c r="M136" s="226" t="s">
        <v>79</v>
      </c>
      <c r="N136" s="227" t="s">
        <v>51</v>
      </c>
      <c r="O136" s="8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17" t="s">
        <v>936</v>
      </c>
      <c r="AT136" s="17" t="s">
        <v>160</v>
      </c>
      <c r="AU136" s="17" t="s">
        <v>90</v>
      </c>
      <c r="AY136" s="17" t="s">
        <v>158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88</v>
      </c>
      <c r="BK136" s="230">
        <f>ROUND(I136*H136,2)</f>
        <v>0</v>
      </c>
      <c r="BL136" s="17" t="s">
        <v>936</v>
      </c>
      <c r="BM136" s="17" t="s">
        <v>1445</v>
      </c>
    </row>
    <row r="137" s="11" customFormat="1" ht="22.8" customHeight="1">
      <c r="B137" s="203"/>
      <c r="C137" s="204"/>
      <c r="D137" s="205" t="s">
        <v>80</v>
      </c>
      <c r="E137" s="217" t="s">
        <v>956</v>
      </c>
      <c r="F137" s="217" t="s">
        <v>957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SUM(P138:P142)</f>
        <v>0</v>
      </c>
      <c r="Q137" s="211"/>
      <c r="R137" s="212">
        <f>SUM(R138:R142)</f>
        <v>0</v>
      </c>
      <c r="S137" s="211"/>
      <c r="T137" s="213">
        <f>SUM(T138:T142)</f>
        <v>0</v>
      </c>
      <c r="AR137" s="214" t="s">
        <v>103</v>
      </c>
      <c r="AT137" s="215" t="s">
        <v>80</v>
      </c>
      <c r="AU137" s="215" t="s">
        <v>88</v>
      </c>
      <c r="AY137" s="214" t="s">
        <v>158</v>
      </c>
      <c r="BK137" s="216">
        <f>SUM(BK138:BK142)</f>
        <v>0</v>
      </c>
    </row>
    <row r="138" s="1" customFormat="1" ht="16.5" customHeight="1">
      <c r="B138" s="39"/>
      <c r="C138" s="219" t="s">
        <v>355</v>
      </c>
      <c r="D138" s="219" t="s">
        <v>160</v>
      </c>
      <c r="E138" s="220" t="s">
        <v>958</v>
      </c>
      <c r="F138" s="221" t="s">
        <v>959</v>
      </c>
      <c r="G138" s="222" t="s">
        <v>935</v>
      </c>
      <c r="H138" s="223">
        <v>1</v>
      </c>
      <c r="I138" s="224"/>
      <c r="J138" s="225">
        <f>ROUND(I138*H138,2)</f>
        <v>0</v>
      </c>
      <c r="K138" s="221" t="s">
        <v>801</v>
      </c>
      <c r="L138" s="44"/>
      <c r="M138" s="226" t="s">
        <v>79</v>
      </c>
      <c r="N138" s="227" t="s">
        <v>51</v>
      </c>
      <c r="O138" s="8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AR138" s="17" t="s">
        <v>936</v>
      </c>
      <c r="AT138" s="17" t="s">
        <v>160</v>
      </c>
      <c r="AU138" s="17" t="s">
        <v>90</v>
      </c>
      <c r="AY138" s="17" t="s">
        <v>158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88</v>
      </c>
      <c r="BK138" s="230">
        <f>ROUND(I138*H138,2)</f>
        <v>0</v>
      </c>
      <c r="BL138" s="17" t="s">
        <v>936</v>
      </c>
      <c r="BM138" s="17" t="s">
        <v>1446</v>
      </c>
    </row>
    <row r="139" s="1" customFormat="1" ht="16.5" customHeight="1">
      <c r="B139" s="39"/>
      <c r="C139" s="219" t="s">
        <v>359</v>
      </c>
      <c r="D139" s="219" t="s">
        <v>160</v>
      </c>
      <c r="E139" s="220" t="s">
        <v>961</v>
      </c>
      <c r="F139" s="221" t="s">
        <v>962</v>
      </c>
      <c r="G139" s="222" t="s">
        <v>935</v>
      </c>
      <c r="H139" s="223">
        <v>1</v>
      </c>
      <c r="I139" s="224"/>
      <c r="J139" s="225">
        <f>ROUND(I139*H139,2)</f>
        <v>0</v>
      </c>
      <c r="K139" s="221" t="s">
        <v>79</v>
      </c>
      <c r="L139" s="44"/>
      <c r="M139" s="226" t="s">
        <v>79</v>
      </c>
      <c r="N139" s="227" t="s">
        <v>51</v>
      </c>
      <c r="O139" s="8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AR139" s="17" t="s">
        <v>936</v>
      </c>
      <c r="AT139" s="17" t="s">
        <v>160</v>
      </c>
      <c r="AU139" s="17" t="s">
        <v>90</v>
      </c>
      <c r="AY139" s="17" t="s">
        <v>158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88</v>
      </c>
      <c r="BK139" s="230">
        <f>ROUND(I139*H139,2)</f>
        <v>0</v>
      </c>
      <c r="BL139" s="17" t="s">
        <v>936</v>
      </c>
      <c r="BM139" s="17" t="s">
        <v>1447</v>
      </c>
    </row>
    <row r="140" s="1" customFormat="1" ht="16.5" customHeight="1">
      <c r="B140" s="39"/>
      <c r="C140" s="219" t="s">
        <v>363</v>
      </c>
      <c r="D140" s="219" t="s">
        <v>160</v>
      </c>
      <c r="E140" s="220" t="s">
        <v>964</v>
      </c>
      <c r="F140" s="221" t="s">
        <v>965</v>
      </c>
      <c r="G140" s="222" t="s">
        <v>935</v>
      </c>
      <c r="H140" s="223">
        <v>1</v>
      </c>
      <c r="I140" s="224"/>
      <c r="J140" s="225">
        <f>ROUND(I140*H140,2)</f>
        <v>0</v>
      </c>
      <c r="K140" s="221" t="s">
        <v>79</v>
      </c>
      <c r="L140" s="44"/>
      <c r="M140" s="226" t="s">
        <v>79</v>
      </c>
      <c r="N140" s="227" t="s">
        <v>51</v>
      </c>
      <c r="O140" s="8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AR140" s="17" t="s">
        <v>936</v>
      </c>
      <c r="AT140" s="17" t="s">
        <v>160</v>
      </c>
      <c r="AU140" s="17" t="s">
        <v>90</v>
      </c>
      <c r="AY140" s="17" t="s">
        <v>158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88</v>
      </c>
      <c r="BK140" s="230">
        <f>ROUND(I140*H140,2)</f>
        <v>0</v>
      </c>
      <c r="BL140" s="17" t="s">
        <v>936</v>
      </c>
      <c r="BM140" s="17" t="s">
        <v>1448</v>
      </c>
    </row>
    <row r="141" s="1" customFormat="1" ht="16.5" customHeight="1">
      <c r="B141" s="39"/>
      <c r="C141" s="219" t="s">
        <v>367</v>
      </c>
      <c r="D141" s="219" t="s">
        <v>160</v>
      </c>
      <c r="E141" s="220" t="s">
        <v>967</v>
      </c>
      <c r="F141" s="221" t="s">
        <v>968</v>
      </c>
      <c r="G141" s="222" t="s">
        <v>935</v>
      </c>
      <c r="H141" s="223">
        <v>1</v>
      </c>
      <c r="I141" s="224"/>
      <c r="J141" s="225">
        <f>ROUND(I141*H141,2)</f>
        <v>0</v>
      </c>
      <c r="K141" s="221" t="s">
        <v>79</v>
      </c>
      <c r="L141" s="44"/>
      <c r="M141" s="226" t="s">
        <v>79</v>
      </c>
      <c r="N141" s="227" t="s">
        <v>51</v>
      </c>
      <c r="O141" s="8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AR141" s="17" t="s">
        <v>936</v>
      </c>
      <c r="AT141" s="17" t="s">
        <v>160</v>
      </c>
      <c r="AU141" s="17" t="s">
        <v>90</v>
      </c>
      <c r="AY141" s="17" t="s">
        <v>158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88</v>
      </c>
      <c r="BK141" s="230">
        <f>ROUND(I141*H141,2)</f>
        <v>0</v>
      </c>
      <c r="BL141" s="17" t="s">
        <v>936</v>
      </c>
      <c r="BM141" s="17" t="s">
        <v>1449</v>
      </c>
    </row>
    <row r="142" s="1" customFormat="1" ht="16.5" customHeight="1">
      <c r="B142" s="39"/>
      <c r="C142" s="219" t="s">
        <v>371</v>
      </c>
      <c r="D142" s="219" t="s">
        <v>160</v>
      </c>
      <c r="E142" s="220" t="s">
        <v>970</v>
      </c>
      <c r="F142" s="221" t="s">
        <v>971</v>
      </c>
      <c r="G142" s="222" t="s">
        <v>935</v>
      </c>
      <c r="H142" s="223">
        <v>1</v>
      </c>
      <c r="I142" s="224"/>
      <c r="J142" s="225">
        <f>ROUND(I142*H142,2)</f>
        <v>0</v>
      </c>
      <c r="K142" s="221" t="s">
        <v>801</v>
      </c>
      <c r="L142" s="44"/>
      <c r="M142" s="278" t="s">
        <v>79</v>
      </c>
      <c r="N142" s="279" t="s">
        <v>51</v>
      </c>
      <c r="O142" s="280"/>
      <c r="P142" s="281">
        <f>O142*H142</f>
        <v>0</v>
      </c>
      <c r="Q142" s="281">
        <v>0</v>
      </c>
      <c r="R142" s="281">
        <f>Q142*H142</f>
        <v>0</v>
      </c>
      <c r="S142" s="281">
        <v>0</v>
      </c>
      <c r="T142" s="282">
        <f>S142*H142</f>
        <v>0</v>
      </c>
      <c r="AR142" s="17" t="s">
        <v>936</v>
      </c>
      <c r="AT142" s="17" t="s">
        <v>160</v>
      </c>
      <c r="AU142" s="17" t="s">
        <v>90</v>
      </c>
      <c r="AY142" s="17" t="s">
        <v>158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88</v>
      </c>
      <c r="BK142" s="230">
        <f>ROUND(I142*H142,2)</f>
        <v>0</v>
      </c>
      <c r="BL142" s="17" t="s">
        <v>936</v>
      </c>
      <c r="BM142" s="17" t="s">
        <v>1450</v>
      </c>
    </row>
    <row r="143" s="1" customFormat="1" ht="6.96" customHeight="1">
      <c r="B143" s="58"/>
      <c r="C143" s="59"/>
      <c r="D143" s="59"/>
      <c r="E143" s="59"/>
      <c r="F143" s="59"/>
      <c r="G143" s="59"/>
      <c r="H143" s="59"/>
      <c r="I143" s="170"/>
      <c r="J143" s="59"/>
      <c r="K143" s="59"/>
      <c r="L143" s="44"/>
    </row>
  </sheetData>
  <sheetProtection sheet="1" autoFilter="0" formatColumns="0" formatRows="0" objects="1" scenarios="1" spinCount="100000" saltValue="nNco8xm0hTU4Ecih+WWSb/f54nvYEA+pkQxWlLCJSJABLnK33nantN5FY8FwgMyY8/g+wDfuEP1XlezPUmcuwg==" hashValue="BNmmQuAm1Eaw4LUW6mhPXHVNkniK7m505D2GmikhwX73wsWFeWwqQNjUUraK4bmZG4lIccqIb7b3KY8Rot01gw==" algorithmName="SHA-512" password="CC35"/>
  <autoFilter ref="C93:K14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115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90</v>
      </c>
    </row>
    <row r="4" ht="24.96" customHeight="1">
      <c r="B4" s="20"/>
      <c r="D4" s="140" t="s">
        <v>119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Stavební úpravy ZŠ - učebna chemie a WC imobilní, ul. Letců R.A.F., Nymburk</v>
      </c>
      <c r="F7" s="141"/>
      <c r="G7" s="141"/>
      <c r="H7" s="141"/>
      <c r="L7" s="20"/>
    </row>
    <row r="8" ht="12" customHeight="1">
      <c r="B8" s="20"/>
      <c r="D8" s="141" t="s">
        <v>120</v>
      </c>
      <c r="L8" s="20"/>
    </row>
    <row r="9" s="1" customFormat="1" ht="16.5" customHeight="1">
      <c r="B9" s="44"/>
      <c r="E9" s="142" t="s">
        <v>1081</v>
      </c>
      <c r="F9" s="1"/>
      <c r="G9" s="1"/>
      <c r="H9" s="1"/>
      <c r="I9" s="143"/>
      <c r="L9" s="44"/>
    </row>
    <row r="10" s="1" customFormat="1" ht="12" customHeight="1">
      <c r="B10" s="44"/>
      <c r="D10" s="141" t="s">
        <v>122</v>
      </c>
      <c r="I10" s="143"/>
      <c r="L10" s="44"/>
    </row>
    <row r="11" s="1" customFormat="1" ht="36.96" customHeight="1">
      <c r="B11" s="44"/>
      <c r="E11" s="144" t="s">
        <v>973</v>
      </c>
      <c r="F11" s="1"/>
      <c r="G11" s="1"/>
      <c r="H11" s="1"/>
      <c r="I11" s="143"/>
      <c r="L11" s="44"/>
    </row>
    <row r="12" s="1" customFormat="1">
      <c r="B12" s="44"/>
      <c r="I12" s="143"/>
      <c r="L12" s="44"/>
    </row>
    <row r="13" s="1" customFormat="1" ht="12" customHeight="1">
      <c r="B13" s="44"/>
      <c r="D13" s="141" t="s">
        <v>18</v>
      </c>
      <c r="F13" s="17" t="s">
        <v>19</v>
      </c>
      <c r="I13" s="145" t="s">
        <v>20</v>
      </c>
      <c r="J13" s="17" t="s">
        <v>21</v>
      </c>
      <c r="L13" s="44"/>
    </row>
    <row r="14" s="1" customFormat="1" ht="12" customHeight="1">
      <c r="B14" s="44"/>
      <c r="D14" s="141" t="s">
        <v>22</v>
      </c>
      <c r="F14" s="17" t="s">
        <v>23</v>
      </c>
      <c r="I14" s="145" t="s">
        <v>24</v>
      </c>
      <c r="J14" s="146" t="str">
        <f>'Rekapitulace stavby'!AN8</f>
        <v>12. 11. 2020</v>
      </c>
      <c r="L14" s="44"/>
    </row>
    <row r="15" s="1" customFormat="1" ht="21.84" customHeight="1">
      <c r="B15" s="44"/>
      <c r="D15" s="147" t="s">
        <v>26</v>
      </c>
      <c r="F15" s="148" t="s">
        <v>27</v>
      </c>
      <c r="I15" s="149" t="s">
        <v>28</v>
      </c>
      <c r="J15" s="148" t="s">
        <v>29</v>
      </c>
      <c r="L15" s="44"/>
    </row>
    <row r="16" s="1" customFormat="1" ht="12" customHeight="1">
      <c r="B16" s="44"/>
      <c r="D16" s="141" t="s">
        <v>30</v>
      </c>
      <c r="I16" s="145" t="s">
        <v>31</v>
      </c>
      <c r="J16" s="17" t="s">
        <v>32</v>
      </c>
      <c r="L16" s="44"/>
    </row>
    <row r="17" s="1" customFormat="1" ht="18" customHeight="1">
      <c r="B17" s="44"/>
      <c r="E17" s="17" t="s">
        <v>33</v>
      </c>
      <c r="I17" s="145" t="s">
        <v>34</v>
      </c>
      <c r="J17" s="17" t="s">
        <v>35</v>
      </c>
      <c r="L17" s="44"/>
    </row>
    <row r="18" s="1" customFormat="1" ht="6.96" customHeight="1">
      <c r="B18" s="44"/>
      <c r="I18" s="143"/>
      <c r="L18" s="44"/>
    </row>
    <row r="19" s="1" customFormat="1" ht="12" customHeight="1">
      <c r="B19" s="44"/>
      <c r="D19" s="141" t="s">
        <v>36</v>
      </c>
      <c r="I19" s="145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5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3"/>
      <c r="L21" s="44"/>
    </row>
    <row r="22" s="1" customFormat="1" ht="12" customHeight="1">
      <c r="B22" s="44"/>
      <c r="D22" s="141" t="s">
        <v>38</v>
      </c>
      <c r="I22" s="145" t="s">
        <v>31</v>
      </c>
      <c r="J22" s="17" t="s">
        <v>39</v>
      </c>
      <c r="L22" s="44"/>
    </row>
    <row r="23" s="1" customFormat="1" ht="18" customHeight="1">
      <c r="B23" s="44"/>
      <c r="E23" s="17" t="s">
        <v>40</v>
      </c>
      <c r="I23" s="145" t="s">
        <v>34</v>
      </c>
      <c r="J23" s="17" t="s">
        <v>41</v>
      </c>
      <c r="L23" s="44"/>
    </row>
    <row r="24" s="1" customFormat="1" ht="6.96" customHeight="1">
      <c r="B24" s="44"/>
      <c r="I24" s="143"/>
      <c r="L24" s="44"/>
    </row>
    <row r="25" s="1" customFormat="1" ht="12" customHeight="1">
      <c r="B25" s="44"/>
      <c r="D25" s="141" t="s">
        <v>43</v>
      </c>
      <c r="I25" s="145" t="s">
        <v>31</v>
      </c>
      <c r="J25" s="17" t="s">
        <v>39</v>
      </c>
      <c r="L25" s="44"/>
    </row>
    <row r="26" s="1" customFormat="1" ht="18" customHeight="1">
      <c r="B26" s="44"/>
      <c r="E26" s="17" t="s">
        <v>40</v>
      </c>
      <c r="I26" s="145" t="s">
        <v>34</v>
      </c>
      <c r="J26" s="17" t="s">
        <v>41</v>
      </c>
      <c r="L26" s="44"/>
    </row>
    <row r="27" s="1" customFormat="1" ht="6.96" customHeight="1">
      <c r="B27" s="44"/>
      <c r="I27" s="143"/>
      <c r="L27" s="44"/>
    </row>
    <row r="28" s="1" customFormat="1" ht="12" customHeight="1">
      <c r="B28" s="44"/>
      <c r="D28" s="141" t="s">
        <v>44</v>
      </c>
      <c r="I28" s="143"/>
      <c r="L28" s="44"/>
    </row>
    <row r="29" s="7" customFormat="1" ht="16.5" customHeight="1">
      <c r="B29" s="150"/>
      <c r="E29" s="151" t="s">
        <v>79</v>
      </c>
      <c r="F29" s="151"/>
      <c r="G29" s="151"/>
      <c r="H29" s="151"/>
      <c r="I29" s="152"/>
      <c r="L29" s="150"/>
    </row>
    <row r="30" s="1" customFormat="1" ht="6.96" customHeight="1">
      <c r="B30" s="44"/>
      <c r="I30" s="143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3"/>
      <c r="J31" s="72"/>
      <c r="K31" s="72"/>
      <c r="L31" s="44"/>
    </row>
    <row r="32" s="1" customFormat="1" ht="25.44" customHeight="1">
      <c r="B32" s="44"/>
      <c r="D32" s="154" t="s">
        <v>46</v>
      </c>
      <c r="I32" s="143"/>
      <c r="J32" s="155">
        <f>ROUND(J90,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3"/>
      <c r="J33" s="72"/>
      <c r="K33" s="72"/>
      <c r="L33" s="44"/>
    </row>
    <row r="34" s="1" customFormat="1" ht="14.4" customHeight="1">
      <c r="B34" s="44"/>
      <c r="F34" s="156" t="s">
        <v>48</v>
      </c>
      <c r="I34" s="157" t="s">
        <v>47</v>
      </c>
      <c r="J34" s="156" t="s">
        <v>49</v>
      </c>
      <c r="L34" s="44"/>
    </row>
    <row r="35" s="1" customFormat="1" ht="14.4" customHeight="1">
      <c r="B35" s="44"/>
      <c r="D35" s="141" t="s">
        <v>50</v>
      </c>
      <c r="E35" s="141" t="s">
        <v>51</v>
      </c>
      <c r="F35" s="158">
        <f>ROUND((SUM(BE90:BE107)),  2)</f>
        <v>0</v>
      </c>
      <c r="I35" s="159">
        <v>0.20999999999999999</v>
      </c>
      <c r="J35" s="158">
        <f>ROUND(((SUM(BE90:BE107))*I35),  2)</f>
        <v>0</v>
      </c>
      <c r="L35" s="44"/>
    </row>
    <row r="36" s="1" customFormat="1" ht="14.4" customHeight="1">
      <c r="B36" s="44"/>
      <c r="E36" s="141" t="s">
        <v>52</v>
      </c>
      <c r="F36" s="158">
        <f>ROUND((SUM(BF90:BF107)),  2)</f>
        <v>0</v>
      </c>
      <c r="I36" s="159">
        <v>0.14999999999999999</v>
      </c>
      <c r="J36" s="158">
        <f>ROUND(((SUM(BF90:BF107))*I36),  2)</f>
        <v>0</v>
      </c>
      <c r="L36" s="44"/>
    </row>
    <row r="37" hidden="1" s="1" customFormat="1" ht="14.4" customHeight="1">
      <c r="B37" s="44"/>
      <c r="E37" s="141" t="s">
        <v>53</v>
      </c>
      <c r="F37" s="158">
        <f>ROUND((SUM(BG90:BG107)),  2)</f>
        <v>0</v>
      </c>
      <c r="I37" s="159">
        <v>0.20999999999999999</v>
      </c>
      <c r="J37" s="158">
        <f>0</f>
        <v>0</v>
      </c>
      <c r="L37" s="44"/>
    </row>
    <row r="38" hidden="1" s="1" customFormat="1" ht="14.4" customHeight="1">
      <c r="B38" s="44"/>
      <c r="E38" s="141" t="s">
        <v>54</v>
      </c>
      <c r="F38" s="158">
        <f>ROUND((SUM(BH90:BH107)),  2)</f>
        <v>0</v>
      </c>
      <c r="I38" s="159">
        <v>0.14999999999999999</v>
      </c>
      <c r="J38" s="158">
        <f>0</f>
        <v>0</v>
      </c>
      <c r="L38" s="44"/>
    </row>
    <row r="39" hidden="1" s="1" customFormat="1" ht="14.4" customHeight="1">
      <c r="B39" s="44"/>
      <c r="E39" s="141" t="s">
        <v>55</v>
      </c>
      <c r="F39" s="158">
        <f>ROUND((SUM(BI90:BI107)),  2)</f>
        <v>0</v>
      </c>
      <c r="I39" s="159">
        <v>0</v>
      </c>
      <c r="J39" s="158">
        <f>0</f>
        <v>0</v>
      </c>
      <c r="L39" s="44"/>
    </row>
    <row r="40" s="1" customFormat="1" ht="6.96" customHeight="1">
      <c r="B40" s="44"/>
      <c r="I40" s="143"/>
      <c r="L40" s="44"/>
    </row>
    <row r="41" s="1" customFormat="1" ht="25.44" customHeight="1">
      <c r="B41" s="44"/>
      <c r="C41" s="160"/>
      <c r="D41" s="161" t="s">
        <v>56</v>
      </c>
      <c r="E41" s="162"/>
      <c r="F41" s="162"/>
      <c r="G41" s="163" t="s">
        <v>57</v>
      </c>
      <c r="H41" s="164" t="s">
        <v>58</v>
      </c>
      <c r="I41" s="165"/>
      <c r="J41" s="166">
        <f>SUM(J32:J39)</f>
        <v>0</v>
      </c>
      <c r="K41" s="167"/>
      <c r="L41" s="44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4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4"/>
    </row>
    <row r="47" s="1" customFormat="1" ht="24.96" customHeight="1">
      <c r="B47" s="39"/>
      <c r="C47" s="23" t="s">
        <v>125</v>
      </c>
      <c r="D47" s="40"/>
      <c r="E47" s="40"/>
      <c r="F47" s="40"/>
      <c r="G47" s="40"/>
      <c r="H47" s="40"/>
      <c r="I47" s="143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3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3"/>
      <c r="J49" s="40"/>
      <c r="K49" s="40"/>
      <c r="L49" s="44"/>
    </row>
    <row r="50" s="1" customFormat="1" ht="16.5" customHeight="1">
      <c r="B50" s="39"/>
      <c r="C50" s="40"/>
      <c r="D50" s="40"/>
      <c r="E50" s="174" t="str">
        <f>E7</f>
        <v>Stavební úpravy ZŠ - učebna chemie a WC imobilní, ul. Letců R.A.F., Nymburk</v>
      </c>
      <c r="F50" s="32"/>
      <c r="G50" s="32"/>
      <c r="H50" s="32"/>
      <c r="I50" s="143"/>
      <c r="J50" s="40"/>
      <c r="K50" s="40"/>
      <c r="L50" s="44"/>
    </row>
    <row r="51" ht="12" customHeight="1">
      <c r="B51" s="21"/>
      <c r="C51" s="32" t="s">
        <v>120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9"/>
      <c r="C52" s="40"/>
      <c r="D52" s="40"/>
      <c r="E52" s="174" t="s">
        <v>1081</v>
      </c>
      <c r="F52" s="40"/>
      <c r="G52" s="40"/>
      <c r="H52" s="40"/>
      <c r="I52" s="143"/>
      <c r="J52" s="40"/>
      <c r="K52" s="40"/>
      <c r="L52" s="44"/>
    </row>
    <row r="53" s="1" customFormat="1" ht="12" customHeight="1">
      <c r="B53" s="39"/>
      <c r="C53" s="32" t="s">
        <v>122</v>
      </c>
      <c r="D53" s="40"/>
      <c r="E53" s="40"/>
      <c r="F53" s="40"/>
      <c r="G53" s="40"/>
      <c r="H53" s="40"/>
      <c r="I53" s="143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4 - ústřední vytápění</v>
      </c>
      <c r="F54" s="40"/>
      <c r="G54" s="40"/>
      <c r="H54" s="40"/>
      <c r="I54" s="143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3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>ul. Letců R.A.F., Nymburk</v>
      </c>
      <c r="G56" s="40"/>
      <c r="H56" s="40"/>
      <c r="I56" s="145" t="s">
        <v>24</v>
      </c>
      <c r="J56" s="68" t="str">
        <f>IF(J14="","",J14)</f>
        <v>12. 11. 2020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3"/>
      <c r="J57" s="40"/>
      <c r="K57" s="40"/>
      <c r="L57" s="44"/>
    </row>
    <row r="58" s="1" customFormat="1" ht="24.9" customHeight="1">
      <c r="B58" s="39"/>
      <c r="C58" s="32" t="s">
        <v>30</v>
      </c>
      <c r="D58" s="40"/>
      <c r="E58" s="40"/>
      <c r="F58" s="27" t="str">
        <f>E17</f>
        <v>ZŠ a MŠ Letců R.A.F. 1989 - p.o. Nymburk</v>
      </c>
      <c r="G58" s="40"/>
      <c r="H58" s="40"/>
      <c r="I58" s="145" t="s">
        <v>38</v>
      </c>
      <c r="J58" s="37" t="str">
        <f>E23</f>
        <v xml:space="preserve">S atelier s.r.o., Palackého 920, Náchod   </v>
      </c>
      <c r="K58" s="40"/>
      <c r="L58" s="44"/>
    </row>
    <row r="59" s="1" customFormat="1" ht="24.9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5" t="s">
        <v>43</v>
      </c>
      <c r="J59" s="37" t="str">
        <f>E26</f>
        <v xml:space="preserve">S atelier s.r.o., Palackého 920, Náchod   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3"/>
      <c r="J60" s="40"/>
      <c r="K60" s="40"/>
      <c r="L60" s="44"/>
    </row>
    <row r="61" s="1" customFormat="1" ht="29.28" customHeight="1">
      <c r="B61" s="39"/>
      <c r="C61" s="175" t="s">
        <v>126</v>
      </c>
      <c r="D61" s="176"/>
      <c r="E61" s="176"/>
      <c r="F61" s="176"/>
      <c r="G61" s="176"/>
      <c r="H61" s="176"/>
      <c r="I61" s="177"/>
      <c r="J61" s="178" t="s">
        <v>127</v>
      </c>
      <c r="K61" s="176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3"/>
      <c r="J62" s="40"/>
      <c r="K62" s="40"/>
      <c r="L62" s="44"/>
    </row>
    <row r="63" s="1" customFormat="1" ht="22.8" customHeight="1">
      <c r="B63" s="39"/>
      <c r="C63" s="179" t="s">
        <v>78</v>
      </c>
      <c r="D63" s="40"/>
      <c r="E63" s="40"/>
      <c r="F63" s="40"/>
      <c r="G63" s="40"/>
      <c r="H63" s="40"/>
      <c r="I63" s="143"/>
      <c r="J63" s="98">
        <f>J90</f>
        <v>0</v>
      </c>
      <c r="K63" s="40"/>
      <c r="L63" s="44"/>
      <c r="AU63" s="17" t="s">
        <v>128</v>
      </c>
    </row>
    <row r="64" s="8" customFormat="1" ht="24.96" customHeight="1">
      <c r="B64" s="180"/>
      <c r="C64" s="181"/>
      <c r="D64" s="182" t="s">
        <v>665</v>
      </c>
      <c r="E64" s="183"/>
      <c r="F64" s="183"/>
      <c r="G64" s="183"/>
      <c r="H64" s="183"/>
      <c r="I64" s="184"/>
      <c r="J64" s="185">
        <f>J91</f>
        <v>0</v>
      </c>
      <c r="K64" s="181"/>
      <c r="L64" s="186"/>
    </row>
    <row r="65" s="9" customFormat="1" ht="19.92" customHeight="1">
      <c r="B65" s="187"/>
      <c r="C65" s="122"/>
      <c r="D65" s="188" t="s">
        <v>1451</v>
      </c>
      <c r="E65" s="189"/>
      <c r="F65" s="189"/>
      <c r="G65" s="189"/>
      <c r="H65" s="189"/>
      <c r="I65" s="190"/>
      <c r="J65" s="191">
        <f>J92</f>
        <v>0</v>
      </c>
      <c r="K65" s="122"/>
      <c r="L65" s="192"/>
    </row>
    <row r="66" s="9" customFormat="1" ht="19.92" customHeight="1">
      <c r="B66" s="187"/>
      <c r="C66" s="122"/>
      <c r="D66" s="188" t="s">
        <v>1452</v>
      </c>
      <c r="E66" s="189"/>
      <c r="F66" s="189"/>
      <c r="G66" s="189"/>
      <c r="H66" s="189"/>
      <c r="I66" s="190"/>
      <c r="J66" s="191">
        <f>J96</f>
        <v>0</v>
      </c>
      <c r="K66" s="122"/>
      <c r="L66" s="192"/>
    </row>
    <row r="67" s="9" customFormat="1" ht="19.92" customHeight="1">
      <c r="B67" s="187"/>
      <c r="C67" s="122"/>
      <c r="D67" s="188" t="s">
        <v>974</v>
      </c>
      <c r="E67" s="189"/>
      <c r="F67" s="189"/>
      <c r="G67" s="189"/>
      <c r="H67" s="189"/>
      <c r="I67" s="190"/>
      <c r="J67" s="191">
        <f>J100</f>
        <v>0</v>
      </c>
      <c r="K67" s="122"/>
      <c r="L67" s="192"/>
    </row>
    <row r="68" s="8" customFormat="1" ht="24.96" customHeight="1">
      <c r="B68" s="180"/>
      <c r="C68" s="181"/>
      <c r="D68" s="182" t="s">
        <v>669</v>
      </c>
      <c r="E68" s="183"/>
      <c r="F68" s="183"/>
      <c r="G68" s="183"/>
      <c r="H68" s="183"/>
      <c r="I68" s="184"/>
      <c r="J68" s="185">
        <f>J106</f>
        <v>0</v>
      </c>
      <c r="K68" s="181"/>
      <c r="L68" s="186"/>
    </row>
    <row r="69" s="1" customFormat="1" ht="21.84" customHeight="1">
      <c r="B69" s="39"/>
      <c r="C69" s="40"/>
      <c r="D69" s="40"/>
      <c r="E69" s="40"/>
      <c r="F69" s="40"/>
      <c r="G69" s="40"/>
      <c r="H69" s="40"/>
      <c r="I69" s="143"/>
      <c r="J69" s="40"/>
      <c r="K69" s="40"/>
      <c r="L69" s="44"/>
    </row>
    <row r="70" s="1" customFormat="1" ht="6.96" customHeight="1">
      <c r="B70" s="58"/>
      <c r="C70" s="59"/>
      <c r="D70" s="59"/>
      <c r="E70" s="59"/>
      <c r="F70" s="59"/>
      <c r="G70" s="59"/>
      <c r="H70" s="59"/>
      <c r="I70" s="170"/>
      <c r="J70" s="59"/>
      <c r="K70" s="59"/>
      <c r="L70" s="44"/>
    </row>
    <row r="74" s="1" customFormat="1" ht="6.96" customHeight="1">
      <c r="B74" s="60"/>
      <c r="C74" s="61"/>
      <c r="D74" s="61"/>
      <c r="E74" s="61"/>
      <c r="F74" s="61"/>
      <c r="G74" s="61"/>
      <c r="H74" s="61"/>
      <c r="I74" s="173"/>
      <c r="J74" s="61"/>
      <c r="K74" s="61"/>
      <c r="L74" s="44"/>
    </row>
    <row r="75" s="1" customFormat="1" ht="24.96" customHeight="1">
      <c r="B75" s="39"/>
      <c r="C75" s="23" t="s">
        <v>143</v>
      </c>
      <c r="D75" s="40"/>
      <c r="E75" s="40"/>
      <c r="F75" s="40"/>
      <c r="G75" s="40"/>
      <c r="H75" s="40"/>
      <c r="I75" s="143"/>
      <c r="J75" s="40"/>
      <c r="K75" s="40"/>
      <c r="L75" s="44"/>
    </row>
    <row r="76" s="1" customFormat="1" ht="6.96" customHeight="1">
      <c r="B76" s="39"/>
      <c r="C76" s="40"/>
      <c r="D76" s="40"/>
      <c r="E76" s="40"/>
      <c r="F76" s="40"/>
      <c r="G76" s="40"/>
      <c r="H76" s="40"/>
      <c r="I76" s="143"/>
      <c r="J76" s="40"/>
      <c r="K76" s="40"/>
      <c r="L76" s="44"/>
    </row>
    <row r="77" s="1" customFormat="1" ht="12" customHeight="1">
      <c r="B77" s="39"/>
      <c r="C77" s="32" t="s">
        <v>16</v>
      </c>
      <c r="D77" s="40"/>
      <c r="E77" s="40"/>
      <c r="F77" s="40"/>
      <c r="G77" s="40"/>
      <c r="H77" s="40"/>
      <c r="I77" s="143"/>
      <c r="J77" s="40"/>
      <c r="K77" s="40"/>
      <c r="L77" s="44"/>
    </row>
    <row r="78" s="1" customFormat="1" ht="16.5" customHeight="1">
      <c r="B78" s="39"/>
      <c r="C78" s="40"/>
      <c r="D78" s="40"/>
      <c r="E78" s="174" t="str">
        <f>E7</f>
        <v>Stavební úpravy ZŠ - učebna chemie a WC imobilní, ul. Letců R.A.F., Nymburk</v>
      </c>
      <c r="F78" s="32"/>
      <c r="G78" s="32"/>
      <c r="H78" s="32"/>
      <c r="I78" s="143"/>
      <c r="J78" s="40"/>
      <c r="K78" s="40"/>
      <c r="L78" s="44"/>
    </row>
    <row r="79" ht="12" customHeight="1">
      <c r="B79" s="21"/>
      <c r="C79" s="32" t="s">
        <v>120</v>
      </c>
      <c r="D79" s="22"/>
      <c r="E79" s="22"/>
      <c r="F79" s="22"/>
      <c r="G79" s="22"/>
      <c r="H79" s="22"/>
      <c r="I79" s="136"/>
      <c r="J79" s="22"/>
      <c r="K79" s="22"/>
      <c r="L79" s="20"/>
    </row>
    <row r="80" s="1" customFormat="1" ht="16.5" customHeight="1">
      <c r="B80" s="39"/>
      <c r="C80" s="40"/>
      <c r="D80" s="40"/>
      <c r="E80" s="174" t="s">
        <v>1081</v>
      </c>
      <c r="F80" s="40"/>
      <c r="G80" s="40"/>
      <c r="H80" s="40"/>
      <c r="I80" s="143"/>
      <c r="J80" s="40"/>
      <c r="K80" s="40"/>
      <c r="L80" s="44"/>
    </row>
    <row r="81" s="1" customFormat="1" ht="12" customHeight="1">
      <c r="B81" s="39"/>
      <c r="C81" s="32" t="s">
        <v>122</v>
      </c>
      <c r="D81" s="40"/>
      <c r="E81" s="40"/>
      <c r="F81" s="40"/>
      <c r="G81" s="40"/>
      <c r="H81" s="40"/>
      <c r="I81" s="143"/>
      <c r="J81" s="40"/>
      <c r="K81" s="40"/>
      <c r="L81" s="44"/>
    </row>
    <row r="82" s="1" customFormat="1" ht="16.5" customHeight="1">
      <c r="B82" s="39"/>
      <c r="C82" s="40"/>
      <c r="D82" s="40"/>
      <c r="E82" s="65" t="str">
        <f>E11</f>
        <v>4 - ústřední vytápění</v>
      </c>
      <c r="F82" s="40"/>
      <c r="G82" s="40"/>
      <c r="H82" s="40"/>
      <c r="I82" s="143"/>
      <c r="J82" s="40"/>
      <c r="K82" s="40"/>
      <c r="L82" s="44"/>
    </row>
    <row r="83" s="1" customFormat="1" ht="6.96" customHeight="1">
      <c r="B83" s="39"/>
      <c r="C83" s="40"/>
      <c r="D83" s="40"/>
      <c r="E83" s="40"/>
      <c r="F83" s="40"/>
      <c r="G83" s="40"/>
      <c r="H83" s="40"/>
      <c r="I83" s="143"/>
      <c r="J83" s="40"/>
      <c r="K83" s="40"/>
      <c r="L83" s="44"/>
    </row>
    <row r="84" s="1" customFormat="1" ht="12" customHeight="1">
      <c r="B84" s="39"/>
      <c r="C84" s="32" t="s">
        <v>22</v>
      </c>
      <c r="D84" s="40"/>
      <c r="E84" s="40"/>
      <c r="F84" s="27" t="str">
        <f>F14</f>
        <v>ul. Letců R.A.F., Nymburk</v>
      </c>
      <c r="G84" s="40"/>
      <c r="H84" s="40"/>
      <c r="I84" s="145" t="s">
        <v>24</v>
      </c>
      <c r="J84" s="68" t="str">
        <f>IF(J14="","",J14)</f>
        <v>12. 11. 2020</v>
      </c>
      <c r="K84" s="40"/>
      <c r="L84" s="44"/>
    </row>
    <row r="85" s="1" customFormat="1" ht="6.96" customHeight="1">
      <c r="B85" s="39"/>
      <c r="C85" s="40"/>
      <c r="D85" s="40"/>
      <c r="E85" s="40"/>
      <c r="F85" s="40"/>
      <c r="G85" s="40"/>
      <c r="H85" s="40"/>
      <c r="I85" s="143"/>
      <c r="J85" s="40"/>
      <c r="K85" s="40"/>
      <c r="L85" s="44"/>
    </row>
    <row r="86" s="1" customFormat="1" ht="24.9" customHeight="1">
      <c r="B86" s="39"/>
      <c r="C86" s="32" t="s">
        <v>30</v>
      </c>
      <c r="D86" s="40"/>
      <c r="E86" s="40"/>
      <c r="F86" s="27" t="str">
        <f>E17</f>
        <v>ZŠ a MŠ Letců R.A.F. 1989 - p.o. Nymburk</v>
      </c>
      <c r="G86" s="40"/>
      <c r="H86" s="40"/>
      <c r="I86" s="145" t="s">
        <v>38</v>
      </c>
      <c r="J86" s="37" t="str">
        <f>E23</f>
        <v xml:space="preserve">S atelier s.r.o., Palackého 920, Náchod   </v>
      </c>
      <c r="K86" s="40"/>
      <c r="L86" s="44"/>
    </row>
    <row r="87" s="1" customFormat="1" ht="24.9" customHeight="1">
      <c r="B87" s="39"/>
      <c r="C87" s="32" t="s">
        <v>36</v>
      </c>
      <c r="D87" s="40"/>
      <c r="E87" s="40"/>
      <c r="F87" s="27" t="str">
        <f>IF(E20="","",E20)</f>
        <v>Vyplň údaj</v>
      </c>
      <c r="G87" s="40"/>
      <c r="H87" s="40"/>
      <c r="I87" s="145" t="s">
        <v>43</v>
      </c>
      <c r="J87" s="37" t="str">
        <f>E26</f>
        <v xml:space="preserve">S atelier s.r.o., Palackého 920, Náchod   </v>
      </c>
      <c r="K87" s="40"/>
      <c r="L87" s="44"/>
    </row>
    <row r="88" s="1" customFormat="1" ht="10.32" customHeight="1">
      <c r="B88" s="39"/>
      <c r="C88" s="40"/>
      <c r="D88" s="40"/>
      <c r="E88" s="40"/>
      <c r="F88" s="40"/>
      <c r="G88" s="40"/>
      <c r="H88" s="40"/>
      <c r="I88" s="143"/>
      <c r="J88" s="40"/>
      <c r="K88" s="40"/>
      <c r="L88" s="44"/>
    </row>
    <row r="89" s="10" customFormat="1" ht="29.28" customHeight="1">
      <c r="B89" s="193"/>
      <c r="C89" s="194" t="s">
        <v>144</v>
      </c>
      <c r="D89" s="195" t="s">
        <v>65</v>
      </c>
      <c r="E89" s="195" t="s">
        <v>61</v>
      </c>
      <c r="F89" s="195" t="s">
        <v>62</v>
      </c>
      <c r="G89" s="195" t="s">
        <v>145</v>
      </c>
      <c r="H89" s="195" t="s">
        <v>146</v>
      </c>
      <c r="I89" s="196" t="s">
        <v>147</v>
      </c>
      <c r="J89" s="195" t="s">
        <v>127</v>
      </c>
      <c r="K89" s="197" t="s">
        <v>148</v>
      </c>
      <c r="L89" s="198"/>
      <c r="M89" s="88" t="s">
        <v>79</v>
      </c>
      <c r="N89" s="89" t="s">
        <v>50</v>
      </c>
      <c r="O89" s="89" t="s">
        <v>149</v>
      </c>
      <c r="P89" s="89" t="s">
        <v>150</v>
      </c>
      <c r="Q89" s="89" t="s">
        <v>151</v>
      </c>
      <c r="R89" s="89" t="s">
        <v>152</v>
      </c>
      <c r="S89" s="89" t="s">
        <v>153</v>
      </c>
      <c r="T89" s="90" t="s">
        <v>154</v>
      </c>
    </row>
    <row r="90" s="1" customFormat="1" ht="22.8" customHeight="1">
      <c r="B90" s="39"/>
      <c r="C90" s="95" t="s">
        <v>155</v>
      </c>
      <c r="D90" s="40"/>
      <c r="E90" s="40"/>
      <c r="F90" s="40"/>
      <c r="G90" s="40"/>
      <c r="H90" s="40"/>
      <c r="I90" s="143"/>
      <c r="J90" s="199">
        <f>BK90</f>
        <v>0</v>
      </c>
      <c r="K90" s="40"/>
      <c r="L90" s="44"/>
      <c r="M90" s="91"/>
      <c r="N90" s="92"/>
      <c r="O90" s="92"/>
      <c r="P90" s="200">
        <f>P91+P106</f>
        <v>0</v>
      </c>
      <c r="Q90" s="92"/>
      <c r="R90" s="200">
        <f>R91+R106</f>
        <v>0.058029999999999998</v>
      </c>
      <c r="S90" s="92"/>
      <c r="T90" s="201">
        <f>T91+T106</f>
        <v>0.122332</v>
      </c>
      <c r="AT90" s="17" t="s">
        <v>80</v>
      </c>
      <c r="AU90" s="17" t="s">
        <v>128</v>
      </c>
      <c r="BK90" s="202">
        <f>BK91+BK106</f>
        <v>0</v>
      </c>
    </row>
    <row r="91" s="11" customFormat="1" ht="25.92" customHeight="1">
      <c r="B91" s="203"/>
      <c r="C91" s="204"/>
      <c r="D91" s="205" t="s">
        <v>80</v>
      </c>
      <c r="E91" s="206" t="s">
        <v>253</v>
      </c>
      <c r="F91" s="206" t="s">
        <v>670</v>
      </c>
      <c r="G91" s="204"/>
      <c r="H91" s="204"/>
      <c r="I91" s="207"/>
      <c r="J91" s="208">
        <f>BK91</f>
        <v>0</v>
      </c>
      <c r="K91" s="204"/>
      <c r="L91" s="209"/>
      <c r="M91" s="210"/>
      <c r="N91" s="211"/>
      <c r="O91" s="211"/>
      <c r="P91" s="212">
        <f>P92+P96+P100</f>
        <v>0</v>
      </c>
      <c r="Q91" s="211"/>
      <c r="R91" s="212">
        <f>R92+R96+R100</f>
        <v>0.058029999999999998</v>
      </c>
      <c r="S91" s="211"/>
      <c r="T91" s="213">
        <f>T92+T96+T100</f>
        <v>0.122332</v>
      </c>
      <c r="AR91" s="214" t="s">
        <v>90</v>
      </c>
      <c r="AT91" s="215" t="s">
        <v>80</v>
      </c>
      <c r="AU91" s="215" t="s">
        <v>81</v>
      </c>
      <c r="AY91" s="214" t="s">
        <v>158</v>
      </c>
      <c r="BK91" s="216">
        <f>BK92+BK96+BK100</f>
        <v>0</v>
      </c>
    </row>
    <row r="92" s="11" customFormat="1" ht="22.8" customHeight="1">
      <c r="B92" s="203"/>
      <c r="C92" s="204"/>
      <c r="D92" s="205" t="s">
        <v>80</v>
      </c>
      <c r="E92" s="217" t="s">
        <v>1453</v>
      </c>
      <c r="F92" s="217" t="s">
        <v>1454</v>
      </c>
      <c r="G92" s="204"/>
      <c r="H92" s="204"/>
      <c r="I92" s="207"/>
      <c r="J92" s="218">
        <f>BK92</f>
        <v>0</v>
      </c>
      <c r="K92" s="204"/>
      <c r="L92" s="209"/>
      <c r="M92" s="210"/>
      <c r="N92" s="211"/>
      <c r="O92" s="211"/>
      <c r="P92" s="212">
        <f>SUM(P93:P95)</f>
        <v>0</v>
      </c>
      <c r="Q92" s="211"/>
      <c r="R92" s="212">
        <f>SUM(R93:R95)</f>
        <v>0.00298</v>
      </c>
      <c r="S92" s="211"/>
      <c r="T92" s="213">
        <f>SUM(T93:T95)</f>
        <v>0</v>
      </c>
      <c r="AR92" s="214" t="s">
        <v>90</v>
      </c>
      <c r="AT92" s="215" t="s">
        <v>80</v>
      </c>
      <c r="AU92" s="215" t="s">
        <v>88</v>
      </c>
      <c r="AY92" s="214" t="s">
        <v>158</v>
      </c>
      <c r="BK92" s="216">
        <f>SUM(BK93:BK95)</f>
        <v>0</v>
      </c>
    </row>
    <row r="93" s="1" customFormat="1" ht="16.5" customHeight="1">
      <c r="B93" s="39"/>
      <c r="C93" s="219" t="s">
        <v>88</v>
      </c>
      <c r="D93" s="219" t="s">
        <v>160</v>
      </c>
      <c r="E93" s="220" t="s">
        <v>1455</v>
      </c>
      <c r="F93" s="221" t="s">
        <v>1456</v>
      </c>
      <c r="G93" s="222" t="s">
        <v>181</v>
      </c>
      <c r="H93" s="223">
        <v>2</v>
      </c>
      <c r="I93" s="224"/>
      <c r="J93" s="225">
        <f>ROUND(I93*H93,2)</f>
        <v>0</v>
      </c>
      <c r="K93" s="221" t="s">
        <v>679</v>
      </c>
      <c r="L93" s="44"/>
      <c r="M93" s="226" t="s">
        <v>79</v>
      </c>
      <c r="N93" s="227" t="s">
        <v>51</v>
      </c>
      <c r="O93" s="80"/>
      <c r="P93" s="228">
        <f>O93*H93</f>
        <v>0</v>
      </c>
      <c r="Q93" s="228">
        <v>0.00148</v>
      </c>
      <c r="R93" s="228">
        <f>Q93*H93</f>
        <v>0.00296</v>
      </c>
      <c r="S93" s="228">
        <v>0</v>
      </c>
      <c r="T93" s="229">
        <f>S93*H93</f>
        <v>0</v>
      </c>
      <c r="AR93" s="17" t="s">
        <v>256</v>
      </c>
      <c r="AT93" s="17" t="s">
        <v>160</v>
      </c>
      <c r="AU93" s="17" t="s">
        <v>90</v>
      </c>
      <c r="AY93" s="17" t="s">
        <v>158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17" t="s">
        <v>88</v>
      </c>
      <c r="BK93" s="230">
        <f>ROUND(I93*H93,2)</f>
        <v>0</v>
      </c>
      <c r="BL93" s="17" t="s">
        <v>256</v>
      </c>
      <c r="BM93" s="17" t="s">
        <v>1457</v>
      </c>
    </row>
    <row r="94" s="1" customFormat="1" ht="16.5" customHeight="1">
      <c r="B94" s="39"/>
      <c r="C94" s="219" t="s">
        <v>90</v>
      </c>
      <c r="D94" s="219" t="s">
        <v>160</v>
      </c>
      <c r="E94" s="220" t="s">
        <v>1458</v>
      </c>
      <c r="F94" s="221" t="s">
        <v>1459</v>
      </c>
      <c r="G94" s="222" t="s">
        <v>341</v>
      </c>
      <c r="H94" s="223">
        <v>2</v>
      </c>
      <c r="I94" s="224"/>
      <c r="J94" s="225">
        <f>ROUND(I94*H94,2)</f>
        <v>0</v>
      </c>
      <c r="K94" s="221" t="s">
        <v>679</v>
      </c>
      <c r="L94" s="44"/>
      <c r="M94" s="226" t="s">
        <v>79</v>
      </c>
      <c r="N94" s="227" t="s">
        <v>51</v>
      </c>
      <c r="O94" s="80"/>
      <c r="P94" s="228">
        <f>O94*H94</f>
        <v>0</v>
      </c>
      <c r="Q94" s="228">
        <v>1.0000000000000001E-05</v>
      </c>
      <c r="R94" s="228">
        <f>Q94*H94</f>
        <v>2.0000000000000002E-05</v>
      </c>
      <c r="S94" s="228">
        <v>0</v>
      </c>
      <c r="T94" s="229">
        <f>S94*H94</f>
        <v>0</v>
      </c>
      <c r="AR94" s="17" t="s">
        <v>256</v>
      </c>
      <c r="AT94" s="17" t="s">
        <v>160</v>
      </c>
      <c r="AU94" s="17" t="s">
        <v>90</v>
      </c>
      <c r="AY94" s="17" t="s">
        <v>158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88</v>
      </c>
      <c r="BK94" s="230">
        <f>ROUND(I94*H94,2)</f>
        <v>0</v>
      </c>
      <c r="BL94" s="17" t="s">
        <v>256</v>
      </c>
      <c r="BM94" s="17" t="s">
        <v>1460</v>
      </c>
    </row>
    <row r="95" s="1" customFormat="1" ht="22.5" customHeight="1">
      <c r="B95" s="39"/>
      <c r="C95" s="219" t="s">
        <v>97</v>
      </c>
      <c r="D95" s="219" t="s">
        <v>160</v>
      </c>
      <c r="E95" s="220" t="s">
        <v>1461</v>
      </c>
      <c r="F95" s="221" t="s">
        <v>1462</v>
      </c>
      <c r="G95" s="222" t="s">
        <v>207</v>
      </c>
      <c r="H95" s="223">
        <v>0.0030000000000000001</v>
      </c>
      <c r="I95" s="224"/>
      <c r="J95" s="225">
        <f>ROUND(I95*H95,2)</f>
        <v>0</v>
      </c>
      <c r="K95" s="221" t="s">
        <v>679</v>
      </c>
      <c r="L95" s="44"/>
      <c r="M95" s="226" t="s">
        <v>79</v>
      </c>
      <c r="N95" s="227" t="s">
        <v>51</v>
      </c>
      <c r="O95" s="80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17" t="s">
        <v>256</v>
      </c>
      <c r="AT95" s="17" t="s">
        <v>160</v>
      </c>
      <c r="AU95" s="17" t="s">
        <v>90</v>
      </c>
      <c r="AY95" s="17" t="s">
        <v>158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17" t="s">
        <v>88</v>
      </c>
      <c r="BK95" s="230">
        <f>ROUND(I95*H95,2)</f>
        <v>0</v>
      </c>
      <c r="BL95" s="17" t="s">
        <v>256</v>
      </c>
      <c r="BM95" s="17" t="s">
        <v>1463</v>
      </c>
    </row>
    <row r="96" s="11" customFormat="1" ht="22.8" customHeight="1">
      <c r="B96" s="203"/>
      <c r="C96" s="204"/>
      <c r="D96" s="205" t="s">
        <v>80</v>
      </c>
      <c r="E96" s="217" t="s">
        <v>1464</v>
      </c>
      <c r="F96" s="217" t="s">
        <v>1465</v>
      </c>
      <c r="G96" s="204"/>
      <c r="H96" s="204"/>
      <c r="I96" s="207"/>
      <c r="J96" s="218">
        <f>BK96</f>
        <v>0</v>
      </c>
      <c r="K96" s="204"/>
      <c r="L96" s="209"/>
      <c r="M96" s="210"/>
      <c r="N96" s="211"/>
      <c r="O96" s="211"/>
      <c r="P96" s="212">
        <f>SUM(P97:P99)</f>
        <v>0</v>
      </c>
      <c r="Q96" s="211"/>
      <c r="R96" s="212">
        <f>SUM(R97:R99)</f>
        <v>0.00068999999999999997</v>
      </c>
      <c r="S96" s="211"/>
      <c r="T96" s="213">
        <f>SUM(T97:T99)</f>
        <v>0</v>
      </c>
      <c r="AR96" s="214" t="s">
        <v>90</v>
      </c>
      <c r="AT96" s="215" t="s">
        <v>80</v>
      </c>
      <c r="AU96" s="215" t="s">
        <v>88</v>
      </c>
      <c r="AY96" s="214" t="s">
        <v>158</v>
      </c>
      <c r="BK96" s="216">
        <f>SUM(BK97:BK99)</f>
        <v>0</v>
      </c>
    </row>
    <row r="97" s="1" customFormat="1" ht="16.5" customHeight="1">
      <c r="B97" s="39"/>
      <c r="C97" s="219" t="s">
        <v>100</v>
      </c>
      <c r="D97" s="219" t="s">
        <v>160</v>
      </c>
      <c r="E97" s="220" t="s">
        <v>1466</v>
      </c>
      <c r="F97" s="221" t="s">
        <v>1467</v>
      </c>
      <c r="G97" s="222" t="s">
        <v>341</v>
      </c>
      <c r="H97" s="223">
        <v>1</v>
      </c>
      <c r="I97" s="224"/>
      <c r="J97" s="225">
        <f>ROUND(I97*H97,2)</f>
        <v>0</v>
      </c>
      <c r="K97" s="221" t="s">
        <v>679</v>
      </c>
      <c r="L97" s="44"/>
      <c r="M97" s="226" t="s">
        <v>79</v>
      </c>
      <c r="N97" s="227" t="s">
        <v>51</v>
      </c>
      <c r="O97" s="80"/>
      <c r="P97" s="228">
        <f>O97*H97</f>
        <v>0</v>
      </c>
      <c r="Q97" s="228">
        <v>0.00027999999999999998</v>
      </c>
      <c r="R97" s="228">
        <f>Q97*H97</f>
        <v>0.00027999999999999998</v>
      </c>
      <c r="S97" s="228">
        <v>0</v>
      </c>
      <c r="T97" s="229">
        <f>S97*H97</f>
        <v>0</v>
      </c>
      <c r="AR97" s="17" t="s">
        <v>256</v>
      </c>
      <c r="AT97" s="17" t="s">
        <v>160</v>
      </c>
      <c r="AU97" s="17" t="s">
        <v>90</v>
      </c>
      <c r="AY97" s="17" t="s">
        <v>158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17" t="s">
        <v>88</v>
      </c>
      <c r="BK97" s="230">
        <f>ROUND(I97*H97,2)</f>
        <v>0</v>
      </c>
      <c r="BL97" s="17" t="s">
        <v>256</v>
      </c>
      <c r="BM97" s="17" t="s">
        <v>1468</v>
      </c>
    </row>
    <row r="98" s="1" customFormat="1" ht="16.5" customHeight="1">
      <c r="B98" s="39"/>
      <c r="C98" s="219" t="s">
        <v>103</v>
      </c>
      <c r="D98" s="219" t="s">
        <v>160</v>
      </c>
      <c r="E98" s="220" t="s">
        <v>1469</v>
      </c>
      <c r="F98" s="221" t="s">
        <v>1470</v>
      </c>
      <c r="G98" s="222" t="s">
        <v>341</v>
      </c>
      <c r="H98" s="223">
        <v>1</v>
      </c>
      <c r="I98" s="224"/>
      <c r="J98" s="225">
        <f>ROUND(I98*H98,2)</f>
        <v>0</v>
      </c>
      <c r="K98" s="221" t="s">
        <v>679</v>
      </c>
      <c r="L98" s="44"/>
      <c r="M98" s="226" t="s">
        <v>79</v>
      </c>
      <c r="N98" s="227" t="s">
        <v>51</v>
      </c>
      <c r="O98" s="80"/>
      <c r="P98" s="228">
        <f>O98*H98</f>
        <v>0</v>
      </c>
      <c r="Q98" s="228">
        <v>0.00013999999999999999</v>
      </c>
      <c r="R98" s="228">
        <f>Q98*H98</f>
        <v>0.00013999999999999999</v>
      </c>
      <c r="S98" s="228">
        <v>0</v>
      </c>
      <c r="T98" s="229">
        <f>S98*H98</f>
        <v>0</v>
      </c>
      <c r="AR98" s="17" t="s">
        <v>256</v>
      </c>
      <c r="AT98" s="17" t="s">
        <v>160</v>
      </c>
      <c r="AU98" s="17" t="s">
        <v>90</v>
      </c>
      <c r="AY98" s="17" t="s">
        <v>158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17" t="s">
        <v>88</v>
      </c>
      <c r="BK98" s="230">
        <f>ROUND(I98*H98,2)</f>
        <v>0</v>
      </c>
      <c r="BL98" s="17" t="s">
        <v>256</v>
      </c>
      <c r="BM98" s="17" t="s">
        <v>1471</v>
      </c>
    </row>
    <row r="99" s="1" customFormat="1" ht="16.5" customHeight="1">
      <c r="B99" s="39"/>
      <c r="C99" s="219" t="s">
        <v>106</v>
      </c>
      <c r="D99" s="219" t="s">
        <v>160</v>
      </c>
      <c r="E99" s="220" t="s">
        <v>1472</v>
      </c>
      <c r="F99" s="221" t="s">
        <v>1473</v>
      </c>
      <c r="G99" s="222" t="s">
        <v>341</v>
      </c>
      <c r="H99" s="223">
        <v>1</v>
      </c>
      <c r="I99" s="224"/>
      <c r="J99" s="225">
        <f>ROUND(I99*H99,2)</f>
        <v>0</v>
      </c>
      <c r="K99" s="221" t="s">
        <v>679</v>
      </c>
      <c r="L99" s="44"/>
      <c r="M99" s="226" t="s">
        <v>79</v>
      </c>
      <c r="N99" s="227" t="s">
        <v>51</v>
      </c>
      <c r="O99" s="80"/>
      <c r="P99" s="228">
        <f>O99*H99</f>
        <v>0</v>
      </c>
      <c r="Q99" s="228">
        <v>0.00027</v>
      </c>
      <c r="R99" s="228">
        <f>Q99*H99</f>
        <v>0.00027</v>
      </c>
      <c r="S99" s="228">
        <v>0</v>
      </c>
      <c r="T99" s="229">
        <f>S99*H99</f>
        <v>0</v>
      </c>
      <c r="AR99" s="17" t="s">
        <v>256</v>
      </c>
      <c r="AT99" s="17" t="s">
        <v>160</v>
      </c>
      <c r="AU99" s="17" t="s">
        <v>90</v>
      </c>
      <c r="AY99" s="17" t="s">
        <v>158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17" t="s">
        <v>88</v>
      </c>
      <c r="BK99" s="230">
        <f>ROUND(I99*H99,2)</f>
        <v>0</v>
      </c>
      <c r="BL99" s="17" t="s">
        <v>256</v>
      </c>
      <c r="BM99" s="17" t="s">
        <v>1474</v>
      </c>
    </row>
    <row r="100" s="11" customFormat="1" ht="22.8" customHeight="1">
      <c r="B100" s="203"/>
      <c r="C100" s="204"/>
      <c r="D100" s="205" t="s">
        <v>80</v>
      </c>
      <c r="E100" s="217" t="s">
        <v>975</v>
      </c>
      <c r="F100" s="217" t="s">
        <v>976</v>
      </c>
      <c r="G100" s="204"/>
      <c r="H100" s="204"/>
      <c r="I100" s="207"/>
      <c r="J100" s="218">
        <f>BK100</f>
        <v>0</v>
      </c>
      <c r="K100" s="204"/>
      <c r="L100" s="209"/>
      <c r="M100" s="210"/>
      <c r="N100" s="211"/>
      <c r="O100" s="211"/>
      <c r="P100" s="212">
        <f>SUM(P101:P105)</f>
        <v>0</v>
      </c>
      <c r="Q100" s="211"/>
      <c r="R100" s="212">
        <f>SUM(R101:R105)</f>
        <v>0.054359999999999999</v>
      </c>
      <c r="S100" s="211"/>
      <c r="T100" s="213">
        <f>SUM(T101:T105)</f>
        <v>0.122332</v>
      </c>
      <c r="AR100" s="214" t="s">
        <v>90</v>
      </c>
      <c r="AT100" s="215" t="s">
        <v>80</v>
      </c>
      <c r="AU100" s="215" t="s">
        <v>88</v>
      </c>
      <c r="AY100" s="214" t="s">
        <v>158</v>
      </c>
      <c r="BK100" s="216">
        <f>SUM(BK101:BK105)</f>
        <v>0</v>
      </c>
    </row>
    <row r="101" s="1" customFormat="1" ht="16.5" customHeight="1">
      <c r="B101" s="39"/>
      <c r="C101" s="219" t="s">
        <v>204</v>
      </c>
      <c r="D101" s="219" t="s">
        <v>160</v>
      </c>
      <c r="E101" s="220" t="s">
        <v>977</v>
      </c>
      <c r="F101" s="221" t="s">
        <v>978</v>
      </c>
      <c r="G101" s="222" t="s">
        <v>341</v>
      </c>
      <c r="H101" s="223">
        <v>2</v>
      </c>
      <c r="I101" s="224"/>
      <c r="J101" s="225">
        <f>ROUND(I101*H101,2)</f>
        <v>0</v>
      </c>
      <c r="K101" s="221" t="s">
        <v>679</v>
      </c>
      <c r="L101" s="44"/>
      <c r="M101" s="226" t="s">
        <v>79</v>
      </c>
      <c r="N101" s="227" t="s">
        <v>51</v>
      </c>
      <c r="O101" s="80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17" t="s">
        <v>256</v>
      </c>
      <c r="AT101" s="17" t="s">
        <v>160</v>
      </c>
      <c r="AU101" s="17" t="s">
        <v>90</v>
      </c>
      <c r="AY101" s="17" t="s">
        <v>158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17" t="s">
        <v>88</v>
      </c>
      <c r="BK101" s="230">
        <f>ROUND(I101*H101,2)</f>
        <v>0</v>
      </c>
      <c r="BL101" s="17" t="s">
        <v>256</v>
      </c>
      <c r="BM101" s="17" t="s">
        <v>1475</v>
      </c>
    </row>
    <row r="102" s="1" customFormat="1" ht="16.5" customHeight="1">
      <c r="B102" s="39"/>
      <c r="C102" s="219" t="s">
        <v>209</v>
      </c>
      <c r="D102" s="219" t="s">
        <v>160</v>
      </c>
      <c r="E102" s="220" t="s">
        <v>980</v>
      </c>
      <c r="F102" s="221" t="s">
        <v>981</v>
      </c>
      <c r="G102" s="222" t="s">
        <v>163</v>
      </c>
      <c r="H102" s="223">
        <v>5.1399999999999997</v>
      </c>
      <c r="I102" s="224"/>
      <c r="J102" s="225">
        <f>ROUND(I102*H102,2)</f>
        <v>0</v>
      </c>
      <c r="K102" s="221" t="s">
        <v>679</v>
      </c>
      <c r="L102" s="44"/>
      <c r="M102" s="226" t="s">
        <v>79</v>
      </c>
      <c r="N102" s="227" t="s">
        <v>51</v>
      </c>
      <c r="O102" s="80"/>
      <c r="P102" s="228">
        <f>O102*H102</f>
        <v>0</v>
      </c>
      <c r="Q102" s="228">
        <v>0</v>
      </c>
      <c r="R102" s="228">
        <f>Q102*H102</f>
        <v>0</v>
      </c>
      <c r="S102" s="228">
        <v>0.023800000000000002</v>
      </c>
      <c r="T102" s="229">
        <f>S102*H102</f>
        <v>0.122332</v>
      </c>
      <c r="AR102" s="17" t="s">
        <v>256</v>
      </c>
      <c r="AT102" s="17" t="s">
        <v>160</v>
      </c>
      <c r="AU102" s="17" t="s">
        <v>90</v>
      </c>
      <c r="AY102" s="17" t="s">
        <v>158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88</v>
      </c>
      <c r="BK102" s="230">
        <f>ROUND(I102*H102,2)</f>
        <v>0</v>
      </c>
      <c r="BL102" s="17" t="s">
        <v>256</v>
      </c>
      <c r="BM102" s="17" t="s">
        <v>1476</v>
      </c>
    </row>
    <row r="103" s="1" customFormat="1" ht="22.5" customHeight="1">
      <c r="B103" s="39"/>
      <c r="C103" s="219" t="s">
        <v>192</v>
      </c>
      <c r="D103" s="219" t="s">
        <v>160</v>
      </c>
      <c r="E103" s="220" t="s">
        <v>1477</v>
      </c>
      <c r="F103" s="221" t="s">
        <v>1478</v>
      </c>
      <c r="G103" s="222" t="s">
        <v>341</v>
      </c>
      <c r="H103" s="223">
        <v>1</v>
      </c>
      <c r="I103" s="224"/>
      <c r="J103" s="225">
        <f>ROUND(I103*H103,2)</f>
        <v>0</v>
      </c>
      <c r="K103" s="221" t="s">
        <v>679</v>
      </c>
      <c r="L103" s="44"/>
      <c r="M103" s="226" t="s">
        <v>79</v>
      </c>
      <c r="N103" s="227" t="s">
        <v>51</v>
      </c>
      <c r="O103" s="80"/>
      <c r="P103" s="228">
        <f>O103*H103</f>
        <v>0</v>
      </c>
      <c r="Q103" s="228">
        <v>0.054359999999999999</v>
      </c>
      <c r="R103" s="228">
        <f>Q103*H103</f>
        <v>0.054359999999999999</v>
      </c>
      <c r="S103" s="228">
        <v>0</v>
      </c>
      <c r="T103" s="229">
        <f>S103*H103</f>
        <v>0</v>
      </c>
      <c r="AR103" s="17" t="s">
        <v>256</v>
      </c>
      <c r="AT103" s="17" t="s">
        <v>160</v>
      </c>
      <c r="AU103" s="17" t="s">
        <v>90</v>
      </c>
      <c r="AY103" s="17" t="s">
        <v>158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17" t="s">
        <v>88</v>
      </c>
      <c r="BK103" s="230">
        <f>ROUND(I103*H103,2)</f>
        <v>0</v>
      </c>
      <c r="BL103" s="17" t="s">
        <v>256</v>
      </c>
      <c r="BM103" s="17" t="s">
        <v>1479</v>
      </c>
    </row>
    <row r="104" s="1" customFormat="1" ht="16.5" customHeight="1">
      <c r="B104" s="39"/>
      <c r="C104" s="219" t="s">
        <v>218</v>
      </c>
      <c r="D104" s="219" t="s">
        <v>160</v>
      </c>
      <c r="E104" s="220" t="s">
        <v>1480</v>
      </c>
      <c r="F104" s="221" t="s">
        <v>1481</v>
      </c>
      <c r="G104" s="222" t="s">
        <v>341</v>
      </c>
      <c r="H104" s="223">
        <v>1</v>
      </c>
      <c r="I104" s="224"/>
      <c r="J104" s="225">
        <f>ROUND(I104*H104,2)</f>
        <v>0</v>
      </c>
      <c r="K104" s="221" t="s">
        <v>679</v>
      </c>
      <c r="L104" s="44"/>
      <c r="M104" s="226" t="s">
        <v>79</v>
      </c>
      <c r="N104" s="227" t="s">
        <v>51</v>
      </c>
      <c r="O104" s="80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17" t="s">
        <v>256</v>
      </c>
      <c r="AT104" s="17" t="s">
        <v>160</v>
      </c>
      <c r="AU104" s="17" t="s">
        <v>90</v>
      </c>
      <c r="AY104" s="17" t="s">
        <v>158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17" t="s">
        <v>88</v>
      </c>
      <c r="BK104" s="230">
        <f>ROUND(I104*H104,2)</f>
        <v>0</v>
      </c>
      <c r="BL104" s="17" t="s">
        <v>256</v>
      </c>
      <c r="BM104" s="17" t="s">
        <v>1482</v>
      </c>
    </row>
    <row r="105" s="1" customFormat="1" ht="22.5" customHeight="1">
      <c r="B105" s="39"/>
      <c r="C105" s="219" t="s">
        <v>229</v>
      </c>
      <c r="D105" s="219" t="s">
        <v>160</v>
      </c>
      <c r="E105" s="220" t="s">
        <v>1483</v>
      </c>
      <c r="F105" s="221" t="s">
        <v>1484</v>
      </c>
      <c r="G105" s="222" t="s">
        <v>207</v>
      </c>
      <c r="H105" s="223">
        <v>0.053999999999999999</v>
      </c>
      <c r="I105" s="224"/>
      <c r="J105" s="225">
        <f>ROUND(I105*H105,2)</f>
        <v>0</v>
      </c>
      <c r="K105" s="221" t="s">
        <v>679</v>
      </c>
      <c r="L105" s="44"/>
      <c r="M105" s="226" t="s">
        <v>79</v>
      </c>
      <c r="N105" s="227" t="s">
        <v>51</v>
      </c>
      <c r="O105" s="80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17" t="s">
        <v>256</v>
      </c>
      <c r="AT105" s="17" t="s">
        <v>160</v>
      </c>
      <c r="AU105" s="17" t="s">
        <v>90</v>
      </c>
      <c r="AY105" s="17" t="s">
        <v>158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17" t="s">
        <v>88</v>
      </c>
      <c r="BK105" s="230">
        <f>ROUND(I105*H105,2)</f>
        <v>0</v>
      </c>
      <c r="BL105" s="17" t="s">
        <v>256</v>
      </c>
      <c r="BM105" s="17" t="s">
        <v>1485</v>
      </c>
    </row>
    <row r="106" s="11" customFormat="1" ht="25.92" customHeight="1">
      <c r="B106" s="203"/>
      <c r="C106" s="204"/>
      <c r="D106" s="205" t="s">
        <v>80</v>
      </c>
      <c r="E106" s="206" t="s">
        <v>771</v>
      </c>
      <c r="F106" s="206" t="s">
        <v>772</v>
      </c>
      <c r="G106" s="204"/>
      <c r="H106" s="204"/>
      <c r="I106" s="207"/>
      <c r="J106" s="208">
        <f>BK106</f>
        <v>0</v>
      </c>
      <c r="K106" s="204"/>
      <c r="L106" s="209"/>
      <c r="M106" s="210"/>
      <c r="N106" s="211"/>
      <c r="O106" s="211"/>
      <c r="P106" s="212">
        <f>P107</f>
        <v>0</v>
      </c>
      <c r="Q106" s="211"/>
      <c r="R106" s="212">
        <f>R107</f>
        <v>0</v>
      </c>
      <c r="S106" s="211"/>
      <c r="T106" s="213">
        <f>T107</f>
        <v>0</v>
      </c>
      <c r="AR106" s="214" t="s">
        <v>100</v>
      </c>
      <c r="AT106" s="215" t="s">
        <v>80</v>
      </c>
      <c r="AU106" s="215" t="s">
        <v>81</v>
      </c>
      <c r="AY106" s="214" t="s">
        <v>158</v>
      </c>
      <c r="BK106" s="216">
        <f>BK107</f>
        <v>0</v>
      </c>
    </row>
    <row r="107" s="1" customFormat="1" ht="16.5" customHeight="1">
      <c r="B107" s="39"/>
      <c r="C107" s="219" t="s">
        <v>234</v>
      </c>
      <c r="D107" s="219" t="s">
        <v>160</v>
      </c>
      <c r="E107" s="220" t="s">
        <v>773</v>
      </c>
      <c r="F107" s="221" t="s">
        <v>774</v>
      </c>
      <c r="G107" s="222" t="s">
        <v>752</v>
      </c>
      <c r="H107" s="223">
        <v>2</v>
      </c>
      <c r="I107" s="224"/>
      <c r="J107" s="225">
        <f>ROUND(I107*H107,2)</f>
        <v>0</v>
      </c>
      <c r="K107" s="221" t="s">
        <v>679</v>
      </c>
      <c r="L107" s="44"/>
      <c r="M107" s="278" t="s">
        <v>79</v>
      </c>
      <c r="N107" s="279" t="s">
        <v>51</v>
      </c>
      <c r="O107" s="280"/>
      <c r="P107" s="281">
        <f>O107*H107</f>
        <v>0</v>
      </c>
      <c r="Q107" s="281">
        <v>0</v>
      </c>
      <c r="R107" s="281">
        <f>Q107*H107</f>
        <v>0</v>
      </c>
      <c r="S107" s="281">
        <v>0</v>
      </c>
      <c r="T107" s="282">
        <f>S107*H107</f>
        <v>0</v>
      </c>
      <c r="AR107" s="17" t="s">
        <v>775</v>
      </c>
      <c r="AT107" s="17" t="s">
        <v>160</v>
      </c>
      <c r="AU107" s="17" t="s">
        <v>88</v>
      </c>
      <c r="AY107" s="17" t="s">
        <v>158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17" t="s">
        <v>88</v>
      </c>
      <c r="BK107" s="230">
        <f>ROUND(I107*H107,2)</f>
        <v>0</v>
      </c>
      <c r="BL107" s="17" t="s">
        <v>775</v>
      </c>
      <c r="BM107" s="17" t="s">
        <v>1486</v>
      </c>
    </row>
    <row r="108" s="1" customFormat="1" ht="6.96" customHeight="1">
      <c r="B108" s="58"/>
      <c r="C108" s="59"/>
      <c r="D108" s="59"/>
      <c r="E108" s="59"/>
      <c r="F108" s="59"/>
      <c r="G108" s="59"/>
      <c r="H108" s="59"/>
      <c r="I108" s="170"/>
      <c r="J108" s="59"/>
      <c r="K108" s="59"/>
      <c r="L108" s="44"/>
    </row>
  </sheetData>
  <sheetProtection sheet="1" autoFilter="0" formatColumns="0" formatRows="0" objects="1" scenarios="1" spinCount="100000" saltValue="ac/Cr4v8R8N9F/jASLFAg07s7hs3iNljphFdRqkdUcK+gSpm969knOSZflFM/JhhGeGNF28+C1c3OXRMzlFD9w==" hashValue="1I8DYV+egPyh9Kx9AvQhVfFfO78fWzhis0hsaqq2m922ti6U0vxx6FVK99KgoCI4VEu2jKj0h9lY9aMMuLTAkg==" algorithmName="SHA-512" password="CC35"/>
  <autoFilter ref="C89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118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90</v>
      </c>
    </row>
    <row r="4" ht="24.96" customHeight="1">
      <c r="B4" s="20"/>
      <c r="D4" s="140" t="s">
        <v>119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Stavební úpravy ZŠ - učebna chemie a WC imobilní, ul. Letců R.A.F., Nymburk</v>
      </c>
      <c r="F7" s="141"/>
      <c r="G7" s="141"/>
      <c r="H7" s="141"/>
      <c r="L7" s="20"/>
    </row>
    <row r="8" s="1" customFormat="1" ht="12" customHeight="1">
      <c r="B8" s="44"/>
      <c r="D8" s="141" t="s">
        <v>120</v>
      </c>
      <c r="I8" s="143"/>
      <c r="L8" s="44"/>
    </row>
    <row r="9" s="1" customFormat="1" ht="36.96" customHeight="1">
      <c r="B9" s="44"/>
      <c r="E9" s="144" t="s">
        <v>1487</v>
      </c>
      <c r="F9" s="1"/>
      <c r="G9" s="1"/>
      <c r="H9" s="1"/>
      <c r="I9" s="143"/>
      <c r="L9" s="44"/>
    </row>
    <row r="10" s="1" customFormat="1">
      <c r="B10" s="44"/>
      <c r="I10" s="143"/>
      <c r="L10" s="44"/>
    </row>
    <row r="11" s="1" customFormat="1" ht="12" customHeight="1">
      <c r="B11" s="44"/>
      <c r="D11" s="141" t="s">
        <v>18</v>
      </c>
      <c r="F11" s="17" t="s">
        <v>19</v>
      </c>
      <c r="I11" s="145" t="s">
        <v>20</v>
      </c>
      <c r="J11" s="17" t="s">
        <v>21</v>
      </c>
      <c r="L11" s="44"/>
    </row>
    <row r="12" s="1" customFormat="1" ht="12" customHeight="1">
      <c r="B12" s="44"/>
      <c r="D12" s="141" t="s">
        <v>22</v>
      </c>
      <c r="F12" s="17" t="s">
        <v>23</v>
      </c>
      <c r="I12" s="145" t="s">
        <v>24</v>
      </c>
      <c r="J12" s="146" t="str">
        <f>'Rekapitulace stavby'!AN8</f>
        <v>12. 11. 2020</v>
      </c>
      <c r="L12" s="44"/>
    </row>
    <row r="13" s="1" customFormat="1" ht="21.84" customHeight="1">
      <c r="B13" s="44"/>
      <c r="D13" s="147" t="s">
        <v>26</v>
      </c>
      <c r="F13" s="148" t="s">
        <v>27</v>
      </c>
      <c r="I13" s="149" t="s">
        <v>28</v>
      </c>
      <c r="J13" s="148" t="s">
        <v>29</v>
      </c>
      <c r="L13" s="44"/>
    </row>
    <row r="14" s="1" customFormat="1" ht="12" customHeight="1">
      <c r="B14" s="44"/>
      <c r="D14" s="141" t="s">
        <v>30</v>
      </c>
      <c r="I14" s="145" t="s">
        <v>31</v>
      </c>
      <c r="J14" s="17" t="s">
        <v>32</v>
      </c>
      <c r="L14" s="44"/>
    </row>
    <row r="15" s="1" customFormat="1" ht="18" customHeight="1">
      <c r="B15" s="44"/>
      <c r="E15" s="17" t="s">
        <v>33</v>
      </c>
      <c r="I15" s="145" t="s">
        <v>34</v>
      </c>
      <c r="J15" s="17" t="s">
        <v>35</v>
      </c>
      <c r="L15" s="44"/>
    </row>
    <row r="16" s="1" customFormat="1" ht="6.96" customHeight="1">
      <c r="B16" s="44"/>
      <c r="I16" s="143"/>
      <c r="L16" s="44"/>
    </row>
    <row r="17" s="1" customFormat="1" ht="12" customHeight="1">
      <c r="B17" s="44"/>
      <c r="D17" s="141" t="s">
        <v>36</v>
      </c>
      <c r="I17" s="145" t="s">
        <v>31</v>
      </c>
      <c r="J17" s="33" t="str">
        <f>'Rekapitulace stavby'!AN13</f>
        <v>Vyplň údaj</v>
      </c>
      <c r="L17" s="44"/>
    </row>
    <row r="18" s="1" customFormat="1" ht="18" customHeight="1">
      <c r="B18" s="44"/>
      <c r="E18" s="33" t="str">
        <f>'Rekapitulace stavby'!E14</f>
        <v>Vyplň údaj</v>
      </c>
      <c r="F18" s="17"/>
      <c r="G18" s="17"/>
      <c r="H18" s="17"/>
      <c r="I18" s="145" t="s">
        <v>34</v>
      </c>
      <c r="J18" s="33" t="str">
        <f>'Rekapitulace stavby'!AN14</f>
        <v>Vyplň údaj</v>
      </c>
      <c r="L18" s="44"/>
    </row>
    <row r="19" s="1" customFormat="1" ht="6.96" customHeight="1">
      <c r="B19" s="44"/>
      <c r="I19" s="143"/>
      <c r="L19" s="44"/>
    </row>
    <row r="20" s="1" customFormat="1" ht="12" customHeight="1">
      <c r="B20" s="44"/>
      <c r="D20" s="141" t="s">
        <v>38</v>
      </c>
      <c r="I20" s="145" t="s">
        <v>31</v>
      </c>
      <c r="J20" s="17" t="s">
        <v>39</v>
      </c>
      <c r="L20" s="44"/>
    </row>
    <row r="21" s="1" customFormat="1" ht="18" customHeight="1">
      <c r="B21" s="44"/>
      <c r="E21" s="17" t="s">
        <v>40</v>
      </c>
      <c r="I21" s="145" t="s">
        <v>34</v>
      </c>
      <c r="J21" s="17" t="s">
        <v>41</v>
      </c>
      <c r="L21" s="44"/>
    </row>
    <row r="22" s="1" customFormat="1" ht="6.96" customHeight="1">
      <c r="B22" s="44"/>
      <c r="I22" s="143"/>
      <c r="L22" s="44"/>
    </row>
    <row r="23" s="1" customFormat="1" ht="12" customHeight="1">
      <c r="B23" s="44"/>
      <c r="D23" s="141" t="s">
        <v>43</v>
      </c>
      <c r="I23" s="145" t="s">
        <v>31</v>
      </c>
      <c r="J23" s="17" t="s">
        <v>39</v>
      </c>
      <c r="L23" s="44"/>
    </row>
    <row r="24" s="1" customFormat="1" ht="18" customHeight="1">
      <c r="B24" s="44"/>
      <c r="E24" s="17" t="s">
        <v>40</v>
      </c>
      <c r="I24" s="145" t="s">
        <v>34</v>
      </c>
      <c r="J24" s="17" t="s">
        <v>41</v>
      </c>
      <c r="L24" s="44"/>
    </row>
    <row r="25" s="1" customFormat="1" ht="6.96" customHeight="1">
      <c r="B25" s="44"/>
      <c r="I25" s="143"/>
      <c r="L25" s="44"/>
    </row>
    <row r="26" s="1" customFormat="1" ht="12" customHeight="1">
      <c r="B26" s="44"/>
      <c r="D26" s="141" t="s">
        <v>44</v>
      </c>
      <c r="I26" s="143"/>
      <c r="L26" s="44"/>
    </row>
    <row r="27" s="7" customFormat="1" ht="16.5" customHeight="1">
      <c r="B27" s="150"/>
      <c r="E27" s="151" t="s">
        <v>79</v>
      </c>
      <c r="F27" s="151"/>
      <c r="G27" s="151"/>
      <c r="H27" s="151"/>
      <c r="I27" s="152"/>
      <c r="L27" s="150"/>
    </row>
    <row r="28" s="1" customFormat="1" ht="6.96" customHeight="1">
      <c r="B28" s="44"/>
      <c r="I28" s="143"/>
      <c r="L28" s="44"/>
    </row>
    <row r="29" s="1" customFormat="1" ht="6.96" customHeight="1">
      <c r="B29" s="44"/>
      <c r="D29" s="72"/>
      <c r="E29" s="72"/>
      <c r="F29" s="72"/>
      <c r="G29" s="72"/>
      <c r="H29" s="72"/>
      <c r="I29" s="153"/>
      <c r="J29" s="72"/>
      <c r="K29" s="72"/>
      <c r="L29" s="44"/>
    </row>
    <row r="30" s="1" customFormat="1" ht="25.44" customHeight="1">
      <c r="B30" s="44"/>
      <c r="D30" s="154" t="s">
        <v>46</v>
      </c>
      <c r="I30" s="143"/>
      <c r="J30" s="155">
        <f>ROUND(J82, 2)</f>
        <v>0</v>
      </c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3"/>
      <c r="J31" s="72"/>
      <c r="K31" s="72"/>
      <c r="L31" s="44"/>
    </row>
    <row r="32" s="1" customFormat="1" ht="14.4" customHeight="1">
      <c r="B32" s="44"/>
      <c r="F32" s="156" t="s">
        <v>48</v>
      </c>
      <c r="I32" s="157" t="s">
        <v>47</v>
      </c>
      <c r="J32" s="156" t="s">
        <v>49</v>
      </c>
      <c r="L32" s="44"/>
    </row>
    <row r="33" s="1" customFormat="1" ht="14.4" customHeight="1">
      <c r="B33" s="44"/>
      <c r="D33" s="141" t="s">
        <v>50</v>
      </c>
      <c r="E33" s="141" t="s">
        <v>51</v>
      </c>
      <c r="F33" s="158">
        <f>ROUND((SUM(BE82:BE90)),  2)</f>
        <v>0</v>
      </c>
      <c r="I33" s="159">
        <v>0.20999999999999999</v>
      </c>
      <c r="J33" s="158">
        <f>ROUND(((SUM(BE82:BE90))*I33),  2)</f>
        <v>0</v>
      </c>
      <c r="L33" s="44"/>
    </row>
    <row r="34" s="1" customFormat="1" ht="14.4" customHeight="1">
      <c r="B34" s="44"/>
      <c r="E34" s="141" t="s">
        <v>52</v>
      </c>
      <c r="F34" s="158">
        <f>ROUND((SUM(BF82:BF90)),  2)</f>
        <v>0</v>
      </c>
      <c r="I34" s="159">
        <v>0.14999999999999999</v>
      </c>
      <c r="J34" s="158">
        <f>ROUND(((SUM(BF82:BF90))*I34),  2)</f>
        <v>0</v>
      </c>
      <c r="L34" s="44"/>
    </row>
    <row r="35" hidden="1" s="1" customFormat="1" ht="14.4" customHeight="1">
      <c r="B35" s="44"/>
      <c r="E35" s="141" t="s">
        <v>53</v>
      </c>
      <c r="F35" s="158">
        <f>ROUND((SUM(BG82:BG90)),  2)</f>
        <v>0</v>
      </c>
      <c r="I35" s="159">
        <v>0.20999999999999999</v>
      </c>
      <c r="J35" s="158">
        <f>0</f>
        <v>0</v>
      </c>
      <c r="L35" s="44"/>
    </row>
    <row r="36" hidden="1" s="1" customFormat="1" ht="14.4" customHeight="1">
      <c r="B36" s="44"/>
      <c r="E36" s="141" t="s">
        <v>54</v>
      </c>
      <c r="F36" s="158">
        <f>ROUND((SUM(BH82:BH90)),  2)</f>
        <v>0</v>
      </c>
      <c r="I36" s="159">
        <v>0.14999999999999999</v>
      </c>
      <c r="J36" s="158">
        <f>0</f>
        <v>0</v>
      </c>
      <c r="L36" s="44"/>
    </row>
    <row r="37" hidden="1" s="1" customFormat="1" ht="14.4" customHeight="1">
      <c r="B37" s="44"/>
      <c r="E37" s="141" t="s">
        <v>55</v>
      </c>
      <c r="F37" s="158">
        <f>ROUND((SUM(BI82:BI90)),  2)</f>
        <v>0</v>
      </c>
      <c r="I37" s="159">
        <v>0</v>
      </c>
      <c r="J37" s="158">
        <f>0</f>
        <v>0</v>
      </c>
      <c r="L37" s="44"/>
    </row>
    <row r="38" s="1" customFormat="1" ht="6.96" customHeight="1">
      <c r="B38" s="44"/>
      <c r="I38" s="143"/>
      <c r="L38" s="44"/>
    </row>
    <row r="39" s="1" customFormat="1" ht="25.44" customHeight="1">
      <c r="B39" s="44"/>
      <c r="C39" s="160"/>
      <c r="D39" s="161" t="s">
        <v>56</v>
      </c>
      <c r="E39" s="162"/>
      <c r="F39" s="162"/>
      <c r="G39" s="163" t="s">
        <v>57</v>
      </c>
      <c r="H39" s="164" t="s">
        <v>58</v>
      </c>
      <c r="I39" s="165"/>
      <c r="J39" s="166">
        <f>SUM(J30:J37)</f>
        <v>0</v>
      </c>
      <c r="K39" s="167"/>
      <c r="L39" s="44"/>
    </row>
    <row r="40" s="1" customFormat="1" ht="14.4" customHeight="1"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44"/>
    </row>
    <row r="44" s="1" customFormat="1" ht="6.96" customHeight="1"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44"/>
    </row>
    <row r="45" s="1" customFormat="1" ht="24.96" customHeight="1">
      <c r="B45" s="39"/>
      <c r="C45" s="23" t="s">
        <v>125</v>
      </c>
      <c r="D45" s="40"/>
      <c r="E45" s="40"/>
      <c r="F45" s="40"/>
      <c r="G45" s="40"/>
      <c r="H45" s="40"/>
      <c r="I45" s="143"/>
      <c r="J45" s="40"/>
      <c r="K45" s="40"/>
      <c r="L45" s="44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143"/>
      <c r="J46" s="40"/>
      <c r="K46" s="40"/>
      <c r="L46" s="44"/>
    </row>
    <row r="47" s="1" customFormat="1" ht="12" customHeight="1">
      <c r="B47" s="39"/>
      <c r="C47" s="32" t="s">
        <v>16</v>
      </c>
      <c r="D47" s="40"/>
      <c r="E47" s="40"/>
      <c r="F47" s="40"/>
      <c r="G47" s="40"/>
      <c r="H47" s="40"/>
      <c r="I47" s="143"/>
      <c r="J47" s="40"/>
      <c r="K47" s="40"/>
      <c r="L47" s="44"/>
    </row>
    <row r="48" s="1" customFormat="1" ht="16.5" customHeight="1">
      <c r="B48" s="39"/>
      <c r="C48" s="40"/>
      <c r="D48" s="40"/>
      <c r="E48" s="174" t="str">
        <f>E7</f>
        <v>Stavební úpravy ZŠ - učebna chemie a WC imobilní, ul. Letců R.A.F., Nymburk</v>
      </c>
      <c r="F48" s="32"/>
      <c r="G48" s="32"/>
      <c r="H48" s="32"/>
      <c r="I48" s="143"/>
      <c r="J48" s="40"/>
      <c r="K48" s="40"/>
      <c r="L48" s="44"/>
    </row>
    <row r="49" s="1" customFormat="1" ht="12" customHeight="1">
      <c r="B49" s="39"/>
      <c r="C49" s="32" t="s">
        <v>120</v>
      </c>
      <c r="D49" s="40"/>
      <c r="E49" s="40"/>
      <c r="F49" s="40"/>
      <c r="G49" s="40"/>
      <c r="H49" s="40"/>
      <c r="I49" s="143"/>
      <c r="J49" s="40"/>
      <c r="K49" s="40"/>
      <c r="L49" s="44"/>
    </row>
    <row r="50" s="1" customFormat="1" ht="16.5" customHeight="1">
      <c r="B50" s="39"/>
      <c r="C50" s="40"/>
      <c r="D50" s="40"/>
      <c r="E50" s="65" t="str">
        <f>E9</f>
        <v>1415-3 - Vedlejší rozpočtové náklady</v>
      </c>
      <c r="F50" s="40"/>
      <c r="G50" s="40"/>
      <c r="H50" s="40"/>
      <c r="I50" s="143"/>
      <c r="J50" s="40"/>
      <c r="K50" s="40"/>
      <c r="L50" s="44"/>
    </row>
    <row r="51" s="1" customFormat="1" ht="6.96" customHeight="1">
      <c r="B51" s="39"/>
      <c r="C51" s="40"/>
      <c r="D51" s="40"/>
      <c r="E51" s="40"/>
      <c r="F51" s="40"/>
      <c r="G51" s="40"/>
      <c r="H51" s="40"/>
      <c r="I51" s="143"/>
      <c r="J51" s="40"/>
      <c r="K51" s="40"/>
      <c r="L51" s="44"/>
    </row>
    <row r="52" s="1" customFormat="1" ht="12" customHeight="1">
      <c r="B52" s="39"/>
      <c r="C52" s="32" t="s">
        <v>22</v>
      </c>
      <c r="D52" s="40"/>
      <c r="E52" s="40"/>
      <c r="F52" s="27" t="str">
        <f>F12</f>
        <v>ul. Letců R.A.F., Nymburk</v>
      </c>
      <c r="G52" s="40"/>
      <c r="H52" s="40"/>
      <c r="I52" s="145" t="s">
        <v>24</v>
      </c>
      <c r="J52" s="68" t="str">
        <f>IF(J12="","",J12)</f>
        <v>12. 11. 2020</v>
      </c>
      <c r="K52" s="40"/>
      <c r="L52" s="44"/>
    </row>
    <row r="53" s="1" customFormat="1" ht="6.96" customHeight="1">
      <c r="B53" s="39"/>
      <c r="C53" s="40"/>
      <c r="D53" s="40"/>
      <c r="E53" s="40"/>
      <c r="F53" s="40"/>
      <c r="G53" s="40"/>
      <c r="H53" s="40"/>
      <c r="I53" s="143"/>
      <c r="J53" s="40"/>
      <c r="K53" s="40"/>
      <c r="L53" s="44"/>
    </row>
    <row r="54" s="1" customFormat="1" ht="24.9" customHeight="1">
      <c r="B54" s="39"/>
      <c r="C54" s="32" t="s">
        <v>30</v>
      </c>
      <c r="D54" s="40"/>
      <c r="E54" s="40"/>
      <c r="F54" s="27" t="str">
        <f>E15</f>
        <v>ZŠ a MŠ Letců R.A.F. 1989 - p.o. Nymburk</v>
      </c>
      <c r="G54" s="40"/>
      <c r="H54" s="40"/>
      <c r="I54" s="145" t="s">
        <v>38</v>
      </c>
      <c r="J54" s="37" t="str">
        <f>E21</f>
        <v xml:space="preserve">S atelier s.r.o., Palackého 920, Náchod   </v>
      </c>
      <c r="K54" s="40"/>
      <c r="L54" s="44"/>
    </row>
    <row r="55" s="1" customFormat="1" ht="24.9" customHeight="1">
      <c r="B55" s="39"/>
      <c r="C55" s="32" t="s">
        <v>36</v>
      </c>
      <c r="D55" s="40"/>
      <c r="E55" s="40"/>
      <c r="F55" s="27" t="str">
        <f>IF(E18="","",E18)</f>
        <v>Vyplň údaj</v>
      </c>
      <c r="G55" s="40"/>
      <c r="H55" s="40"/>
      <c r="I55" s="145" t="s">
        <v>43</v>
      </c>
      <c r="J55" s="37" t="str">
        <f>E24</f>
        <v xml:space="preserve">S atelier s.r.o., Palackého 920, Náchod   </v>
      </c>
      <c r="K55" s="40"/>
      <c r="L55" s="44"/>
    </row>
    <row r="56" s="1" customFormat="1" ht="10.32" customHeight="1">
      <c r="B56" s="39"/>
      <c r="C56" s="40"/>
      <c r="D56" s="40"/>
      <c r="E56" s="40"/>
      <c r="F56" s="40"/>
      <c r="G56" s="40"/>
      <c r="H56" s="40"/>
      <c r="I56" s="143"/>
      <c r="J56" s="40"/>
      <c r="K56" s="40"/>
      <c r="L56" s="44"/>
    </row>
    <row r="57" s="1" customFormat="1" ht="29.28" customHeight="1">
      <c r="B57" s="39"/>
      <c r="C57" s="175" t="s">
        <v>126</v>
      </c>
      <c r="D57" s="176"/>
      <c r="E57" s="176"/>
      <c r="F57" s="176"/>
      <c r="G57" s="176"/>
      <c r="H57" s="176"/>
      <c r="I57" s="177"/>
      <c r="J57" s="178" t="s">
        <v>127</v>
      </c>
      <c r="K57" s="176"/>
      <c r="L57" s="44"/>
    </row>
    <row r="58" s="1" customFormat="1" ht="10.32" customHeight="1">
      <c r="B58" s="39"/>
      <c r="C58" s="40"/>
      <c r="D58" s="40"/>
      <c r="E58" s="40"/>
      <c r="F58" s="40"/>
      <c r="G58" s="40"/>
      <c r="H58" s="40"/>
      <c r="I58" s="143"/>
      <c r="J58" s="40"/>
      <c r="K58" s="40"/>
      <c r="L58" s="44"/>
    </row>
    <row r="59" s="1" customFormat="1" ht="22.8" customHeight="1">
      <c r="B59" s="39"/>
      <c r="C59" s="179" t="s">
        <v>78</v>
      </c>
      <c r="D59" s="40"/>
      <c r="E59" s="40"/>
      <c r="F59" s="40"/>
      <c r="G59" s="40"/>
      <c r="H59" s="40"/>
      <c r="I59" s="143"/>
      <c r="J59" s="98">
        <f>J82</f>
        <v>0</v>
      </c>
      <c r="K59" s="40"/>
      <c r="L59" s="44"/>
      <c r="AU59" s="17" t="s">
        <v>128</v>
      </c>
    </row>
    <row r="60" s="8" customFormat="1" ht="24.96" customHeight="1">
      <c r="B60" s="180"/>
      <c r="C60" s="181"/>
      <c r="D60" s="182" t="s">
        <v>779</v>
      </c>
      <c r="E60" s="183"/>
      <c r="F60" s="183"/>
      <c r="G60" s="183"/>
      <c r="H60" s="183"/>
      <c r="I60" s="184"/>
      <c r="J60" s="185">
        <f>J83</f>
        <v>0</v>
      </c>
      <c r="K60" s="181"/>
      <c r="L60" s="186"/>
    </row>
    <row r="61" s="9" customFormat="1" ht="19.92" customHeight="1">
      <c r="B61" s="187"/>
      <c r="C61" s="122"/>
      <c r="D61" s="188" t="s">
        <v>782</v>
      </c>
      <c r="E61" s="189"/>
      <c r="F61" s="189"/>
      <c r="G61" s="189"/>
      <c r="H61" s="189"/>
      <c r="I61" s="190"/>
      <c r="J61" s="191">
        <f>J84</f>
        <v>0</v>
      </c>
      <c r="K61" s="122"/>
      <c r="L61" s="192"/>
    </row>
    <row r="62" s="9" customFormat="1" ht="19.92" customHeight="1">
      <c r="B62" s="187"/>
      <c r="C62" s="122"/>
      <c r="D62" s="188" t="s">
        <v>1488</v>
      </c>
      <c r="E62" s="189"/>
      <c r="F62" s="189"/>
      <c r="G62" s="189"/>
      <c r="H62" s="189"/>
      <c r="I62" s="190"/>
      <c r="J62" s="191">
        <f>J89</f>
        <v>0</v>
      </c>
      <c r="K62" s="122"/>
      <c r="L62" s="192"/>
    </row>
    <row r="63" s="1" customFormat="1" ht="21.84" customHeight="1">
      <c r="B63" s="39"/>
      <c r="C63" s="40"/>
      <c r="D63" s="40"/>
      <c r="E63" s="40"/>
      <c r="F63" s="40"/>
      <c r="G63" s="40"/>
      <c r="H63" s="40"/>
      <c r="I63" s="143"/>
      <c r="J63" s="40"/>
      <c r="K63" s="40"/>
      <c r="L63" s="44"/>
    </row>
    <row r="64" s="1" customFormat="1" ht="6.96" customHeight="1">
      <c r="B64" s="58"/>
      <c r="C64" s="59"/>
      <c r="D64" s="59"/>
      <c r="E64" s="59"/>
      <c r="F64" s="59"/>
      <c r="G64" s="59"/>
      <c r="H64" s="59"/>
      <c r="I64" s="170"/>
      <c r="J64" s="59"/>
      <c r="K64" s="59"/>
      <c r="L64" s="44"/>
    </row>
    <row r="68" s="1" customFormat="1" ht="6.96" customHeight="1">
      <c r="B68" s="60"/>
      <c r="C68" s="61"/>
      <c r="D68" s="61"/>
      <c r="E68" s="61"/>
      <c r="F68" s="61"/>
      <c r="G68" s="61"/>
      <c r="H68" s="61"/>
      <c r="I68" s="173"/>
      <c r="J68" s="61"/>
      <c r="K68" s="61"/>
      <c r="L68" s="44"/>
    </row>
    <row r="69" s="1" customFormat="1" ht="24.96" customHeight="1">
      <c r="B69" s="39"/>
      <c r="C69" s="23" t="s">
        <v>143</v>
      </c>
      <c r="D69" s="40"/>
      <c r="E69" s="40"/>
      <c r="F69" s="40"/>
      <c r="G69" s="40"/>
      <c r="H69" s="40"/>
      <c r="I69" s="143"/>
      <c r="J69" s="40"/>
      <c r="K69" s="40"/>
      <c r="L69" s="44"/>
    </row>
    <row r="70" s="1" customFormat="1" ht="6.96" customHeight="1">
      <c r="B70" s="39"/>
      <c r="C70" s="40"/>
      <c r="D70" s="40"/>
      <c r="E70" s="40"/>
      <c r="F70" s="40"/>
      <c r="G70" s="40"/>
      <c r="H70" s="40"/>
      <c r="I70" s="143"/>
      <c r="J70" s="40"/>
      <c r="K70" s="40"/>
      <c r="L70" s="44"/>
    </row>
    <row r="71" s="1" customFormat="1" ht="12" customHeight="1">
      <c r="B71" s="39"/>
      <c r="C71" s="32" t="s">
        <v>16</v>
      </c>
      <c r="D71" s="40"/>
      <c r="E71" s="40"/>
      <c r="F71" s="40"/>
      <c r="G71" s="40"/>
      <c r="H71" s="40"/>
      <c r="I71" s="143"/>
      <c r="J71" s="40"/>
      <c r="K71" s="40"/>
      <c r="L71" s="44"/>
    </row>
    <row r="72" s="1" customFormat="1" ht="16.5" customHeight="1">
      <c r="B72" s="39"/>
      <c r="C72" s="40"/>
      <c r="D72" s="40"/>
      <c r="E72" s="174" t="str">
        <f>E7</f>
        <v>Stavební úpravy ZŠ - učebna chemie a WC imobilní, ul. Letců R.A.F., Nymburk</v>
      </c>
      <c r="F72" s="32"/>
      <c r="G72" s="32"/>
      <c r="H72" s="32"/>
      <c r="I72" s="143"/>
      <c r="J72" s="40"/>
      <c r="K72" s="40"/>
      <c r="L72" s="44"/>
    </row>
    <row r="73" s="1" customFormat="1" ht="12" customHeight="1">
      <c r="B73" s="39"/>
      <c r="C73" s="32" t="s">
        <v>120</v>
      </c>
      <c r="D73" s="40"/>
      <c r="E73" s="40"/>
      <c r="F73" s="40"/>
      <c r="G73" s="40"/>
      <c r="H73" s="40"/>
      <c r="I73" s="143"/>
      <c r="J73" s="40"/>
      <c r="K73" s="40"/>
      <c r="L73" s="44"/>
    </row>
    <row r="74" s="1" customFormat="1" ht="16.5" customHeight="1">
      <c r="B74" s="39"/>
      <c r="C74" s="40"/>
      <c r="D74" s="40"/>
      <c r="E74" s="65" t="str">
        <f>E9</f>
        <v>1415-3 - Vedlejší rozpočtové náklady</v>
      </c>
      <c r="F74" s="40"/>
      <c r="G74" s="40"/>
      <c r="H74" s="40"/>
      <c r="I74" s="143"/>
      <c r="J74" s="40"/>
      <c r="K74" s="40"/>
      <c r="L74" s="44"/>
    </row>
    <row r="75" s="1" customFormat="1" ht="6.96" customHeight="1">
      <c r="B75" s="39"/>
      <c r="C75" s="40"/>
      <c r="D75" s="40"/>
      <c r="E75" s="40"/>
      <c r="F75" s="40"/>
      <c r="G75" s="40"/>
      <c r="H75" s="40"/>
      <c r="I75" s="143"/>
      <c r="J75" s="40"/>
      <c r="K75" s="40"/>
      <c r="L75" s="44"/>
    </row>
    <row r="76" s="1" customFormat="1" ht="12" customHeight="1">
      <c r="B76" s="39"/>
      <c r="C76" s="32" t="s">
        <v>22</v>
      </c>
      <c r="D76" s="40"/>
      <c r="E76" s="40"/>
      <c r="F76" s="27" t="str">
        <f>F12</f>
        <v>ul. Letců R.A.F., Nymburk</v>
      </c>
      <c r="G76" s="40"/>
      <c r="H76" s="40"/>
      <c r="I76" s="145" t="s">
        <v>24</v>
      </c>
      <c r="J76" s="68" t="str">
        <f>IF(J12="","",J12)</f>
        <v>12. 11. 2020</v>
      </c>
      <c r="K76" s="40"/>
      <c r="L76" s="44"/>
    </row>
    <row r="77" s="1" customFormat="1" ht="6.96" customHeight="1">
      <c r="B77" s="39"/>
      <c r="C77" s="40"/>
      <c r="D77" s="40"/>
      <c r="E77" s="40"/>
      <c r="F77" s="40"/>
      <c r="G77" s="40"/>
      <c r="H77" s="40"/>
      <c r="I77" s="143"/>
      <c r="J77" s="40"/>
      <c r="K77" s="40"/>
      <c r="L77" s="44"/>
    </row>
    <row r="78" s="1" customFormat="1" ht="24.9" customHeight="1">
      <c r="B78" s="39"/>
      <c r="C78" s="32" t="s">
        <v>30</v>
      </c>
      <c r="D78" s="40"/>
      <c r="E78" s="40"/>
      <c r="F78" s="27" t="str">
        <f>E15</f>
        <v>ZŠ a MŠ Letců R.A.F. 1989 - p.o. Nymburk</v>
      </c>
      <c r="G78" s="40"/>
      <c r="H78" s="40"/>
      <c r="I78" s="145" t="s">
        <v>38</v>
      </c>
      <c r="J78" s="37" t="str">
        <f>E21</f>
        <v xml:space="preserve">S atelier s.r.o., Palackého 920, Náchod   </v>
      </c>
      <c r="K78" s="40"/>
      <c r="L78" s="44"/>
    </row>
    <row r="79" s="1" customFormat="1" ht="24.9" customHeight="1">
      <c r="B79" s="39"/>
      <c r="C79" s="32" t="s">
        <v>36</v>
      </c>
      <c r="D79" s="40"/>
      <c r="E79" s="40"/>
      <c r="F79" s="27" t="str">
        <f>IF(E18="","",E18)</f>
        <v>Vyplň údaj</v>
      </c>
      <c r="G79" s="40"/>
      <c r="H79" s="40"/>
      <c r="I79" s="145" t="s">
        <v>43</v>
      </c>
      <c r="J79" s="37" t="str">
        <f>E24</f>
        <v xml:space="preserve">S atelier s.r.o., Palackého 920, Náchod   </v>
      </c>
      <c r="K79" s="40"/>
      <c r="L79" s="44"/>
    </row>
    <row r="80" s="1" customFormat="1" ht="10.32" customHeight="1">
      <c r="B80" s="39"/>
      <c r="C80" s="40"/>
      <c r="D80" s="40"/>
      <c r="E80" s="40"/>
      <c r="F80" s="40"/>
      <c r="G80" s="40"/>
      <c r="H80" s="40"/>
      <c r="I80" s="143"/>
      <c r="J80" s="40"/>
      <c r="K80" s="40"/>
      <c r="L80" s="44"/>
    </row>
    <row r="81" s="10" customFormat="1" ht="29.28" customHeight="1">
      <c r="B81" s="193"/>
      <c r="C81" s="194" t="s">
        <v>144</v>
      </c>
      <c r="D81" s="195" t="s">
        <v>65</v>
      </c>
      <c r="E81" s="195" t="s">
        <v>61</v>
      </c>
      <c r="F81" s="195" t="s">
        <v>62</v>
      </c>
      <c r="G81" s="195" t="s">
        <v>145</v>
      </c>
      <c r="H81" s="195" t="s">
        <v>146</v>
      </c>
      <c r="I81" s="196" t="s">
        <v>147</v>
      </c>
      <c r="J81" s="195" t="s">
        <v>127</v>
      </c>
      <c r="K81" s="197" t="s">
        <v>148</v>
      </c>
      <c r="L81" s="198"/>
      <c r="M81" s="88" t="s">
        <v>79</v>
      </c>
      <c r="N81" s="89" t="s">
        <v>50</v>
      </c>
      <c r="O81" s="89" t="s">
        <v>149</v>
      </c>
      <c r="P81" s="89" t="s">
        <v>150</v>
      </c>
      <c r="Q81" s="89" t="s">
        <v>151</v>
      </c>
      <c r="R81" s="89" t="s">
        <v>152</v>
      </c>
      <c r="S81" s="89" t="s">
        <v>153</v>
      </c>
      <c r="T81" s="90" t="s">
        <v>154</v>
      </c>
    </row>
    <row r="82" s="1" customFormat="1" ht="22.8" customHeight="1">
      <c r="B82" s="39"/>
      <c r="C82" s="95" t="s">
        <v>155</v>
      </c>
      <c r="D82" s="40"/>
      <c r="E82" s="40"/>
      <c r="F82" s="40"/>
      <c r="G82" s="40"/>
      <c r="H82" s="40"/>
      <c r="I82" s="143"/>
      <c r="J82" s="199">
        <f>BK82</f>
        <v>0</v>
      </c>
      <c r="K82" s="40"/>
      <c r="L82" s="44"/>
      <c r="M82" s="91"/>
      <c r="N82" s="92"/>
      <c r="O82" s="92"/>
      <c r="P82" s="200">
        <f>P83</f>
        <v>0</v>
      </c>
      <c r="Q82" s="92"/>
      <c r="R82" s="200">
        <f>R83</f>
        <v>0</v>
      </c>
      <c r="S82" s="92"/>
      <c r="T82" s="201">
        <f>T83</f>
        <v>0</v>
      </c>
      <c r="AT82" s="17" t="s">
        <v>80</v>
      </c>
      <c r="AU82" s="17" t="s">
        <v>128</v>
      </c>
      <c r="BK82" s="202">
        <f>BK83</f>
        <v>0</v>
      </c>
    </row>
    <row r="83" s="11" customFormat="1" ht="25.92" customHeight="1">
      <c r="B83" s="203"/>
      <c r="C83" s="204"/>
      <c r="D83" s="205" t="s">
        <v>80</v>
      </c>
      <c r="E83" s="206" t="s">
        <v>930</v>
      </c>
      <c r="F83" s="206" t="s">
        <v>117</v>
      </c>
      <c r="G83" s="204"/>
      <c r="H83" s="204"/>
      <c r="I83" s="207"/>
      <c r="J83" s="208">
        <f>BK83</f>
        <v>0</v>
      </c>
      <c r="K83" s="204"/>
      <c r="L83" s="209"/>
      <c r="M83" s="210"/>
      <c r="N83" s="211"/>
      <c r="O83" s="211"/>
      <c r="P83" s="212">
        <f>P84+P89</f>
        <v>0</v>
      </c>
      <c r="Q83" s="211"/>
      <c r="R83" s="212">
        <f>R84+R89</f>
        <v>0</v>
      </c>
      <c r="S83" s="211"/>
      <c r="T83" s="213">
        <f>T84+T89</f>
        <v>0</v>
      </c>
      <c r="AR83" s="214" t="s">
        <v>100</v>
      </c>
      <c r="AT83" s="215" t="s">
        <v>80</v>
      </c>
      <c r="AU83" s="215" t="s">
        <v>81</v>
      </c>
      <c r="AY83" s="214" t="s">
        <v>158</v>
      </c>
      <c r="BK83" s="216">
        <f>BK84+BK89</f>
        <v>0</v>
      </c>
    </row>
    <row r="84" s="11" customFormat="1" ht="22.8" customHeight="1">
      <c r="B84" s="203"/>
      <c r="C84" s="204"/>
      <c r="D84" s="205" t="s">
        <v>80</v>
      </c>
      <c r="E84" s="217" t="s">
        <v>943</v>
      </c>
      <c r="F84" s="217" t="s">
        <v>944</v>
      </c>
      <c r="G84" s="204"/>
      <c r="H84" s="204"/>
      <c r="I84" s="207"/>
      <c r="J84" s="218">
        <f>BK84</f>
        <v>0</v>
      </c>
      <c r="K84" s="204"/>
      <c r="L84" s="209"/>
      <c r="M84" s="210"/>
      <c r="N84" s="211"/>
      <c r="O84" s="211"/>
      <c r="P84" s="212">
        <f>SUM(P85:P88)</f>
        <v>0</v>
      </c>
      <c r="Q84" s="211"/>
      <c r="R84" s="212">
        <f>SUM(R85:R88)</f>
        <v>0</v>
      </c>
      <c r="S84" s="211"/>
      <c r="T84" s="213">
        <f>SUM(T85:T88)</f>
        <v>0</v>
      </c>
      <c r="AR84" s="214" t="s">
        <v>103</v>
      </c>
      <c r="AT84" s="215" t="s">
        <v>80</v>
      </c>
      <c r="AU84" s="215" t="s">
        <v>88</v>
      </c>
      <c r="AY84" s="214" t="s">
        <v>158</v>
      </c>
      <c r="BK84" s="216">
        <f>SUM(BK85:BK88)</f>
        <v>0</v>
      </c>
    </row>
    <row r="85" s="1" customFormat="1" ht="16.5" customHeight="1">
      <c r="B85" s="39"/>
      <c r="C85" s="219" t="s">
        <v>88</v>
      </c>
      <c r="D85" s="219" t="s">
        <v>160</v>
      </c>
      <c r="E85" s="220" t="s">
        <v>1489</v>
      </c>
      <c r="F85" s="221" t="s">
        <v>1490</v>
      </c>
      <c r="G85" s="222" t="s">
        <v>1491</v>
      </c>
      <c r="H85" s="223">
        <v>1</v>
      </c>
      <c r="I85" s="224"/>
      <c r="J85" s="225">
        <f>ROUND(I85*H85,2)</f>
        <v>0</v>
      </c>
      <c r="K85" s="221" t="s">
        <v>79</v>
      </c>
      <c r="L85" s="44"/>
      <c r="M85" s="226" t="s">
        <v>79</v>
      </c>
      <c r="N85" s="227" t="s">
        <v>51</v>
      </c>
      <c r="O85" s="80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17" t="s">
        <v>936</v>
      </c>
      <c r="AT85" s="17" t="s">
        <v>160</v>
      </c>
      <c r="AU85" s="17" t="s">
        <v>90</v>
      </c>
      <c r="AY85" s="17" t="s">
        <v>158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17" t="s">
        <v>88</v>
      </c>
      <c r="BK85" s="230">
        <f>ROUND(I85*H85,2)</f>
        <v>0</v>
      </c>
      <c r="BL85" s="17" t="s">
        <v>936</v>
      </c>
      <c r="BM85" s="17" t="s">
        <v>1492</v>
      </c>
    </row>
    <row r="86" s="12" customFormat="1">
      <c r="B86" s="231"/>
      <c r="C86" s="232"/>
      <c r="D86" s="233" t="s">
        <v>166</v>
      </c>
      <c r="E86" s="234" t="s">
        <v>79</v>
      </c>
      <c r="F86" s="235" t="s">
        <v>1493</v>
      </c>
      <c r="G86" s="232"/>
      <c r="H86" s="234" t="s">
        <v>79</v>
      </c>
      <c r="I86" s="236"/>
      <c r="J86" s="232"/>
      <c r="K86" s="232"/>
      <c r="L86" s="237"/>
      <c r="M86" s="238"/>
      <c r="N86" s="239"/>
      <c r="O86" s="239"/>
      <c r="P86" s="239"/>
      <c r="Q86" s="239"/>
      <c r="R86" s="239"/>
      <c r="S86" s="239"/>
      <c r="T86" s="240"/>
      <c r="AT86" s="241" t="s">
        <v>166</v>
      </c>
      <c r="AU86" s="241" t="s">
        <v>90</v>
      </c>
      <c r="AV86" s="12" t="s">
        <v>88</v>
      </c>
      <c r="AW86" s="12" t="s">
        <v>42</v>
      </c>
      <c r="AX86" s="12" t="s">
        <v>81</v>
      </c>
      <c r="AY86" s="241" t="s">
        <v>158</v>
      </c>
    </row>
    <row r="87" s="13" customFormat="1">
      <c r="B87" s="242"/>
      <c r="C87" s="243"/>
      <c r="D87" s="233" t="s">
        <v>166</v>
      </c>
      <c r="E87" s="244" t="s">
        <v>79</v>
      </c>
      <c r="F87" s="245" t="s">
        <v>88</v>
      </c>
      <c r="G87" s="243"/>
      <c r="H87" s="246">
        <v>1</v>
      </c>
      <c r="I87" s="247"/>
      <c r="J87" s="243"/>
      <c r="K87" s="243"/>
      <c r="L87" s="248"/>
      <c r="M87" s="249"/>
      <c r="N87" s="250"/>
      <c r="O87" s="250"/>
      <c r="P87" s="250"/>
      <c r="Q87" s="250"/>
      <c r="R87" s="250"/>
      <c r="S87" s="250"/>
      <c r="T87" s="251"/>
      <c r="AT87" s="252" t="s">
        <v>166</v>
      </c>
      <c r="AU87" s="252" t="s">
        <v>90</v>
      </c>
      <c r="AV87" s="13" t="s">
        <v>90</v>
      </c>
      <c r="AW87" s="13" t="s">
        <v>42</v>
      </c>
      <c r="AX87" s="13" t="s">
        <v>81</v>
      </c>
      <c r="AY87" s="252" t="s">
        <v>158</v>
      </c>
    </row>
    <row r="88" s="14" customFormat="1">
      <c r="B88" s="253"/>
      <c r="C88" s="254"/>
      <c r="D88" s="233" t="s">
        <v>166</v>
      </c>
      <c r="E88" s="255" t="s">
        <v>79</v>
      </c>
      <c r="F88" s="256" t="s">
        <v>170</v>
      </c>
      <c r="G88" s="254"/>
      <c r="H88" s="257">
        <v>1</v>
      </c>
      <c r="I88" s="258"/>
      <c r="J88" s="254"/>
      <c r="K88" s="254"/>
      <c r="L88" s="259"/>
      <c r="M88" s="260"/>
      <c r="N88" s="261"/>
      <c r="O88" s="261"/>
      <c r="P88" s="261"/>
      <c r="Q88" s="261"/>
      <c r="R88" s="261"/>
      <c r="S88" s="261"/>
      <c r="T88" s="262"/>
      <c r="AT88" s="263" t="s">
        <v>166</v>
      </c>
      <c r="AU88" s="263" t="s">
        <v>90</v>
      </c>
      <c r="AV88" s="14" t="s">
        <v>100</v>
      </c>
      <c r="AW88" s="14" t="s">
        <v>42</v>
      </c>
      <c r="AX88" s="14" t="s">
        <v>88</v>
      </c>
      <c r="AY88" s="263" t="s">
        <v>158</v>
      </c>
    </row>
    <row r="89" s="11" customFormat="1" ht="22.8" customHeight="1">
      <c r="B89" s="203"/>
      <c r="C89" s="204"/>
      <c r="D89" s="205" t="s">
        <v>80</v>
      </c>
      <c r="E89" s="217" t="s">
        <v>1494</v>
      </c>
      <c r="F89" s="217" t="s">
        <v>1495</v>
      </c>
      <c r="G89" s="204"/>
      <c r="H89" s="204"/>
      <c r="I89" s="207"/>
      <c r="J89" s="218">
        <f>BK89</f>
        <v>0</v>
      </c>
      <c r="K89" s="204"/>
      <c r="L89" s="209"/>
      <c r="M89" s="210"/>
      <c r="N89" s="211"/>
      <c r="O89" s="211"/>
      <c r="P89" s="212">
        <f>P90</f>
        <v>0</v>
      </c>
      <c r="Q89" s="211"/>
      <c r="R89" s="212">
        <f>R90</f>
        <v>0</v>
      </c>
      <c r="S89" s="211"/>
      <c r="T89" s="213">
        <f>T90</f>
        <v>0</v>
      </c>
      <c r="AR89" s="214" t="s">
        <v>103</v>
      </c>
      <c r="AT89" s="215" t="s">
        <v>80</v>
      </c>
      <c r="AU89" s="215" t="s">
        <v>88</v>
      </c>
      <c r="AY89" s="214" t="s">
        <v>158</v>
      </c>
      <c r="BK89" s="216">
        <f>BK90</f>
        <v>0</v>
      </c>
    </row>
    <row r="90" s="1" customFormat="1" ht="16.5" customHeight="1">
      <c r="B90" s="39"/>
      <c r="C90" s="219" t="s">
        <v>90</v>
      </c>
      <c r="D90" s="219" t="s">
        <v>160</v>
      </c>
      <c r="E90" s="220" t="s">
        <v>1496</v>
      </c>
      <c r="F90" s="221" t="s">
        <v>1497</v>
      </c>
      <c r="G90" s="222" t="s">
        <v>1491</v>
      </c>
      <c r="H90" s="223">
        <v>1</v>
      </c>
      <c r="I90" s="224"/>
      <c r="J90" s="225">
        <f>ROUND(I90*H90,2)</f>
        <v>0</v>
      </c>
      <c r="K90" s="221" t="s">
        <v>164</v>
      </c>
      <c r="L90" s="44"/>
      <c r="M90" s="278" t="s">
        <v>79</v>
      </c>
      <c r="N90" s="279" t="s">
        <v>51</v>
      </c>
      <c r="O90" s="280"/>
      <c r="P90" s="281">
        <f>O90*H90</f>
        <v>0</v>
      </c>
      <c r="Q90" s="281">
        <v>0</v>
      </c>
      <c r="R90" s="281">
        <f>Q90*H90</f>
        <v>0</v>
      </c>
      <c r="S90" s="281">
        <v>0</v>
      </c>
      <c r="T90" s="282">
        <f>S90*H90</f>
        <v>0</v>
      </c>
      <c r="AR90" s="17" t="s">
        <v>936</v>
      </c>
      <c r="AT90" s="17" t="s">
        <v>160</v>
      </c>
      <c r="AU90" s="17" t="s">
        <v>90</v>
      </c>
      <c r="AY90" s="17" t="s">
        <v>158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17" t="s">
        <v>88</v>
      </c>
      <c r="BK90" s="230">
        <f>ROUND(I90*H90,2)</f>
        <v>0</v>
      </c>
      <c r="BL90" s="17" t="s">
        <v>936</v>
      </c>
      <c r="BM90" s="17" t="s">
        <v>1498</v>
      </c>
    </row>
    <row r="91" s="1" customFormat="1" ht="6.96" customHeight="1">
      <c r="B91" s="58"/>
      <c r="C91" s="59"/>
      <c r="D91" s="59"/>
      <c r="E91" s="59"/>
      <c r="F91" s="59"/>
      <c r="G91" s="59"/>
      <c r="H91" s="59"/>
      <c r="I91" s="170"/>
      <c r="J91" s="59"/>
      <c r="K91" s="59"/>
      <c r="L91" s="44"/>
    </row>
  </sheetData>
  <sheetProtection sheet="1" autoFilter="0" formatColumns="0" formatRows="0" objects="1" scenarios="1" spinCount="100000" saltValue="S4fpM1TJGv+KYXLc4lfRLrMn9i6snIRi0Dn1QztfX03HgnXTMkSfDV8ItE7UoSxBq+R611M0gvtkynphbpASzQ==" hashValue="kmZq3jYi4zp9vGsvi1zzZCUQ8yo/Rp/UMK+ZQqCeTejDyHU0GObOAkqUbBP07JLmTKg84bWvqiU6Adycip/U5Q==" algorithmName="SHA-512" password="CC35"/>
  <autoFilter ref="C81:K9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3" customWidth="1"/>
    <col min="2" max="2" width="1.664063" style="283" customWidth="1"/>
    <col min="3" max="4" width="5" style="283" customWidth="1"/>
    <col min="5" max="5" width="11.67" style="283" customWidth="1"/>
    <col min="6" max="6" width="9.17" style="283" customWidth="1"/>
    <col min="7" max="7" width="5" style="283" customWidth="1"/>
    <col min="8" max="8" width="77.83" style="283" customWidth="1"/>
    <col min="9" max="10" width="20" style="283" customWidth="1"/>
    <col min="11" max="11" width="1.664063" style="283" customWidth="1"/>
  </cols>
  <sheetData>
    <row r="1" ht="37.5" customHeight="1"/>
    <row r="2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5" customFormat="1" ht="45" customHeight="1">
      <c r="B3" s="287"/>
      <c r="C3" s="288" t="s">
        <v>1499</v>
      </c>
      <c r="D3" s="288"/>
      <c r="E3" s="288"/>
      <c r="F3" s="288"/>
      <c r="G3" s="288"/>
      <c r="H3" s="288"/>
      <c r="I3" s="288"/>
      <c r="J3" s="288"/>
      <c r="K3" s="289"/>
    </row>
    <row r="4" ht="25.5" customHeight="1">
      <c r="B4" s="290"/>
      <c r="C4" s="291" t="s">
        <v>1500</v>
      </c>
      <c r="D4" s="291"/>
      <c r="E4" s="291"/>
      <c r="F4" s="291"/>
      <c r="G4" s="291"/>
      <c r="H4" s="291"/>
      <c r="I4" s="291"/>
      <c r="J4" s="291"/>
      <c r="K4" s="292"/>
    </row>
    <row r="5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ht="15" customHeight="1">
      <c r="B6" s="290"/>
      <c r="C6" s="294" t="s">
        <v>1501</v>
      </c>
      <c r="D6" s="294"/>
      <c r="E6" s="294"/>
      <c r="F6" s="294"/>
      <c r="G6" s="294"/>
      <c r="H6" s="294"/>
      <c r="I6" s="294"/>
      <c r="J6" s="294"/>
      <c r="K6" s="292"/>
    </row>
    <row r="7" ht="15" customHeight="1">
      <c r="B7" s="295"/>
      <c r="C7" s="294" t="s">
        <v>1502</v>
      </c>
      <c r="D7" s="294"/>
      <c r="E7" s="294"/>
      <c r="F7" s="294"/>
      <c r="G7" s="294"/>
      <c r="H7" s="294"/>
      <c r="I7" s="294"/>
      <c r="J7" s="294"/>
      <c r="K7" s="292"/>
    </row>
    <row r="8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ht="15" customHeight="1">
      <c r="B9" s="295"/>
      <c r="C9" s="294" t="s">
        <v>1503</v>
      </c>
      <c r="D9" s="294"/>
      <c r="E9" s="294"/>
      <c r="F9" s="294"/>
      <c r="G9" s="294"/>
      <c r="H9" s="294"/>
      <c r="I9" s="294"/>
      <c r="J9" s="294"/>
      <c r="K9" s="292"/>
    </row>
    <row r="10" ht="15" customHeight="1">
      <c r="B10" s="295"/>
      <c r="C10" s="294"/>
      <c r="D10" s="294" t="s">
        <v>1504</v>
      </c>
      <c r="E10" s="294"/>
      <c r="F10" s="294"/>
      <c r="G10" s="294"/>
      <c r="H10" s="294"/>
      <c r="I10" s="294"/>
      <c r="J10" s="294"/>
      <c r="K10" s="292"/>
    </row>
    <row r="11" ht="15" customHeight="1">
      <c r="B11" s="295"/>
      <c r="C11" s="296"/>
      <c r="D11" s="294" t="s">
        <v>1505</v>
      </c>
      <c r="E11" s="294"/>
      <c r="F11" s="294"/>
      <c r="G11" s="294"/>
      <c r="H11" s="294"/>
      <c r="I11" s="294"/>
      <c r="J11" s="294"/>
      <c r="K11" s="292"/>
    </row>
    <row r="12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ht="15" customHeight="1">
      <c r="B13" s="295"/>
      <c r="C13" s="296"/>
      <c r="D13" s="297" t="s">
        <v>1506</v>
      </c>
      <c r="E13" s="294"/>
      <c r="F13" s="294"/>
      <c r="G13" s="294"/>
      <c r="H13" s="294"/>
      <c r="I13" s="294"/>
      <c r="J13" s="294"/>
      <c r="K13" s="292"/>
    </row>
    <row r="14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ht="15" customHeight="1">
      <c r="B15" s="295"/>
      <c r="C15" s="296"/>
      <c r="D15" s="294" t="s">
        <v>1507</v>
      </c>
      <c r="E15" s="294"/>
      <c r="F15" s="294"/>
      <c r="G15" s="294"/>
      <c r="H15" s="294"/>
      <c r="I15" s="294"/>
      <c r="J15" s="294"/>
      <c r="K15" s="292"/>
    </row>
    <row r="16" ht="15" customHeight="1">
      <c r="B16" s="295"/>
      <c r="C16" s="296"/>
      <c r="D16" s="294" t="s">
        <v>1508</v>
      </c>
      <c r="E16" s="294"/>
      <c r="F16" s="294"/>
      <c r="G16" s="294"/>
      <c r="H16" s="294"/>
      <c r="I16" s="294"/>
      <c r="J16" s="294"/>
      <c r="K16" s="292"/>
    </row>
    <row r="17" ht="15" customHeight="1">
      <c r="B17" s="295"/>
      <c r="C17" s="296"/>
      <c r="D17" s="294" t="s">
        <v>1509</v>
      </c>
      <c r="E17" s="294"/>
      <c r="F17" s="294"/>
      <c r="G17" s="294"/>
      <c r="H17" s="294"/>
      <c r="I17" s="294"/>
      <c r="J17" s="294"/>
      <c r="K17" s="292"/>
    </row>
    <row r="18" ht="15" customHeight="1">
      <c r="B18" s="295"/>
      <c r="C18" s="296"/>
      <c r="D18" s="296"/>
      <c r="E18" s="298" t="s">
        <v>87</v>
      </c>
      <c r="F18" s="294" t="s">
        <v>1510</v>
      </c>
      <c r="G18" s="294"/>
      <c r="H18" s="294"/>
      <c r="I18" s="294"/>
      <c r="J18" s="294"/>
      <c r="K18" s="292"/>
    </row>
    <row r="19" ht="15" customHeight="1">
      <c r="B19" s="295"/>
      <c r="C19" s="296"/>
      <c r="D19" s="296"/>
      <c r="E19" s="298" t="s">
        <v>1511</v>
      </c>
      <c r="F19" s="294" t="s">
        <v>1512</v>
      </c>
      <c r="G19" s="294"/>
      <c r="H19" s="294"/>
      <c r="I19" s="294"/>
      <c r="J19" s="294"/>
      <c r="K19" s="292"/>
    </row>
    <row r="20" ht="15" customHeight="1">
      <c r="B20" s="295"/>
      <c r="C20" s="296"/>
      <c r="D20" s="296"/>
      <c r="E20" s="298" t="s">
        <v>1513</v>
      </c>
      <c r="F20" s="294" t="s">
        <v>1514</v>
      </c>
      <c r="G20" s="294"/>
      <c r="H20" s="294"/>
      <c r="I20" s="294"/>
      <c r="J20" s="294"/>
      <c r="K20" s="292"/>
    </row>
    <row r="21" ht="15" customHeight="1">
      <c r="B21" s="295"/>
      <c r="C21" s="296"/>
      <c r="D21" s="296"/>
      <c r="E21" s="298" t="s">
        <v>1515</v>
      </c>
      <c r="F21" s="294" t="s">
        <v>1516</v>
      </c>
      <c r="G21" s="294"/>
      <c r="H21" s="294"/>
      <c r="I21" s="294"/>
      <c r="J21" s="294"/>
      <c r="K21" s="292"/>
    </row>
    <row r="22" ht="15" customHeight="1">
      <c r="B22" s="295"/>
      <c r="C22" s="296"/>
      <c r="D22" s="296"/>
      <c r="E22" s="298" t="s">
        <v>1517</v>
      </c>
      <c r="F22" s="294" t="s">
        <v>1518</v>
      </c>
      <c r="G22" s="294"/>
      <c r="H22" s="294"/>
      <c r="I22" s="294"/>
      <c r="J22" s="294"/>
      <c r="K22" s="292"/>
    </row>
    <row r="23" ht="15" customHeight="1">
      <c r="B23" s="295"/>
      <c r="C23" s="296"/>
      <c r="D23" s="296"/>
      <c r="E23" s="298" t="s">
        <v>93</v>
      </c>
      <c r="F23" s="294" t="s">
        <v>1519</v>
      </c>
      <c r="G23" s="294"/>
      <c r="H23" s="294"/>
      <c r="I23" s="294"/>
      <c r="J23" s="294"/>
      <c r="K23" s="292"/>
    </row>
    <row r="24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ht="15" customHeight="1">
      <c r="B25" s="295"/>
      <c r="C25" s="294" t="s">
        <v>1520</v>
      </c>
      <c r="D25" s="294"/>
      <c r="E25" s="294"/>
      <c r="F25" s="294"/>
      <c r="G25" s="294"/>
      <c r="H25" s="294"/>
      <c r="I25" s="294"/>
      <c r="J25" s="294"/>
      <c r="K25" s="292"/>
    </row>
    <row r="26" ht="15" customHeight="1">
      <c r="B26" s="295"/>
      <c r="C26" s="294" t="s">
        <v>1521</v>
      </c>
      <c r="D26" s="294"/>
      <c r="E26" s="294"/>
      <c r="F26" s="294"/>
      <c r="G26" s="294"/>
      <c r="H26" s="294"/>
      <c r="I26" s="294"/>
      <c r="J26" s="294"/>
      <c r="K26" s="292"/>
    </row>
    <row r="27" ht="15" customHeight="1">
      <c r="B27" s="295"/>
      <c r="C27" s="294"/>
      <c r="D27" s="294" t="s">
        <v>1522</v>
      </c>
      <c r="E27" s="294"/>
      <c r="F27" s="294"/>
      <c r="G27" s="294"/>
      <c r="H27" s="294"/>
      <c r="I27" s="294"/>
      <c r="J27" s="294"/>
      <c r="K27" s="292"/>
    </row>
    <row r="28" ht="15" customHeight="1">
      <c r="B28" s="295"/>
      <c r="C28" s="296"/>
      <c r="D28" s="294" t="s">
        <v>1523</v>
      </c>
      <c r="E28" s="294"/>
      <c r="F28" s="294"/>
      <c r="G28" s="294"/>
      <c r="H28" s="294"/>
      <c r="I28" s="294"/>
      <c r="J28" s="294"/>
      <c r="K28" s="292"/>
    </row>
    <row r="29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ht="15" customHeight="1">
      <c r="B30" s="295"/>
      <c r="C30" s="296"/>
      <c r="D30" s="294" t="s">
        <v>1524</v>
      </c>
      <c r="E30" s="294"/>
      <c r="F30" s="294"/>
      <c r="G30" s="294"/>
      <c r="H30" s="294"/>
      <c r="I30" s="294"/>
      <c r="J30" s="294"/>
      <c r="K30" s="292"/>
    </row>
    <row r="31" ht="15" customHeight="1">
      <c r="B31" s="295"/>
      <c r="C31" s="296"/>
      <c r="D31" s="294" t="s">
        <v>1525</v>
      </c>
      <c r="E31" s="294"/>
      <c r="F31" s="294"/>
      <c r="G31" s="294"/>
      <c r="H31" s="294"/>
      <c r="I31" s="294"/>
      <c r="J31" s="294"/>
      <c r="K31" s="292"/>
    </row>
    <row r="32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ht="15" customHeight="1">
      <c r="B33" s="295"/>
      <c r="C33" s="296"/>
      <c r="D33" s="294" t="s">
        <v>1526</v>
      </c>
      <c r="E33" s="294"/>
      <c r="F33" s="294"/>
      <c r="G33" s="294"/>
      <c r="H33" s="294"/>
      <c r="I33" s="294"/>
      <c r="J33" s="294"/>
      <c r="K33" s="292"/>
    </row>
    <row r="34" ht="15" customHeight="1">
      <c r="B34" s="295"/>
      <c r="C34" s="296"/>
      <c r="D34" s="294" t="s">
        <v>1527</v>
      </c>
      <c r="E34" s="294"/>
      <c r="F34" s="294"/>
      <c r="G34" s="294"/>
      <c r="H34" s="294"/>
      <c r="I34" s="294"/>
      <c r="J34" s="294"/>
      <c r="K34" s="292"/>
    </row>
    <row r="35" ht="15" customHeight="1">
      <c r="B35" s="295"/>
      <c r="C35" s="296"/>
      <c r="D35" s="294" t="s">
        <v>1528</v>
      </c>
      <c r="E35" s="294"/>
      <c r="F35" s="294"/>
      <c r="G35" s="294"/>
      <c r="H35" s="294"/>
      <c r="I35" s="294"/>
      <c r="J35" s="294"/>
      <c r="K35" s="292"/>
    </row>
    <row r="36" ht="15" customHeight="1">
      <c r="B36" s="295"/>
      <c r="C36" s="296"/>
      <c r="D36" s="294"/>
      <c r="E36" s="297" t="s">
        <v>144</v>
      </c>
      <c r="F36" s="294"/>
      <c r="G36" s="294" t="s">
        <v>1529</v>
      </c>
      <c r="H36" s="294"/>
      <c r="I36" s="294"/>
      <c r="J36" s="294"/>
      <c r="K36" s="292"/>
    </row>
    <row r="37" ht="30.75" customHeight="1">
      <c r="B37" s="295"/>
      <c r="C37" s="296"/>
      <c r="D37" s="294"/>
      <c r="E37" s="297" t="s">
        <v>1530</v>
      </c>
      <c r="F37" s="294"/>
      <c r="G37" s="294" t="s">
        <v>1531</v>
      </c>
      <c r="H37" s="294"/>
      <c r="I37" s="294"/>
      <c r="J37" s="294"/>
      <c r="K37" s="292"/>
    </row>
    <row r="38" ht="15" customHeight="1">
      <c r="B38" s="295"/>
      <c r="C38" s="296"/>
      <c r="D38" s="294"/>
      <c r="E38" s="297" t="s">
        <v>61</v>
      </c>
      <c r="F38" s="294"/>
      <c r="G38" s="294" t="s">
        <v>1532</v>
      </c>
      <c r="H38" s="294"/>
      <c r="I38" s="294"/>
      <c r="J38" s="294"/>
      <c r="K38" s="292"/>
    </row>
    <row r="39" ht="15" customHeight="1">
      <c r="B39" s="295"/>
      <c r="C39" s="296"/>
      <c r="D39" s="294"/>
      <c r="E39" s="297" t="s">
        <v>62</v>
      </c>
      <c r="F39" s="294"/>
      <c r="G39" s="294" t="s">
        <v>1533</v>
      </c>
      <c r="H39" s="294"/>
      <c r="I39" s="294"/>
      <c r="J39" s="294"/>
      <c r="K39" s="292"/>
    </row>
    <row r="40" ht="15" customHeight="1">
      <c r="B40" s="295"/>
      <c r="C40" s="296"/>
      <c r="D40" s="294"/>
      <c r="E40" s="297" t="s">
        <v>145</v>
      </c>
      <c r="F40" s="294"/>
      <c r="G40" s="294" t="s">
        <v>1534</v>
      </c>
      <c r="H40" s="294"/>
      <c r="I40" s="294"/>
      <c r="J40" s="294"/>
      <c r="K40" s="292"/>
    </row>
    <row r="41" ht="15" customHeight="1">
      <c r="B41" s="295"/>
      <c r="C41" s="296"/>
      <c r="D41" s="294"/>
      <c r="E41" s="297" t="s">
        <v>146</v>
      </c>
      <c r="F41" s="294"/>
      <c r="G41" s="294" t="s">
        <v>1535</v>
      </c>
      <c r="H41" s="294"/>
      <c r="I41" s="294"/>
      <c r="J41" s="294"/>
      <c r="K41" s="292"/>
    </row>
    <row r="42" ht="15" customHeight="1">
      <c r="B42" s="295"/>
      <c r="C42" s="296"/>
      <c r="D42" s="294"/>
      <c r="E42" s="297" t="s">
        <v>1536</v>
      </c>
      <c r="F42" s="294"/>
      <c r="G42" s="294" t="s">
        <v>1537</v>
      </c>
      <c r="H42" s="294"/>
      <c r="I42" s="294"/>
      <c r="J42" s="294"/>
      <c r="K42" s="292"/>
    </row>
    <row r="43" ht="15" customHeight="1">
      <c r="B43" s="295"/>
      <c r="C43" s="296"/>
      <c r="D43" s="294"/>
      <c r="E43" s="297"/>
      <c r="F43" s="294"/>
      <c r="G43" s="294" t="s">
        <v>1538</v>
      </c>
      <c r="H43" s="294"/>
      <c r="I43" s="294"/>
      <c r="J43" s="294"/>
      <c r="K43" s="292"/>
    </row>
    <row r="44" ht="15" customHeight="1">
      <c r="B44" s="295"/>
      <c r="C44" s="296"/>
      <c r="D44" s="294"/>
      <c r="E44" s="297" t="s">
        <v>1539</v>
      </c>
      <c r="F44" s="294"/>
      <c r="G44" s="294" t="s">
        <v>1540</v>
      </c>
      <c r="H44" s="294"/>
      <c r="I44" s="294"/>
      <c r="J44" s="294"/>
      <c r="K44" s="292"/>
    </row>
    <row r="45" ht="15" customHeight="1">
      <c r="B45" s="295"/>
      <c r="C45" s="296"/>
      <c r="D45" s="294"/>
      <c r="E45" s="297" t="s">
        <v>148</v>
      </c>
      <c r="F45" s="294"/>
      <c r="G45" s="294" t="s">
        <v>1541</v>
      </c>
      <c r="H45" s="294"/>
      <c r="I45" s="294"/>
      <c r="J45" s="294"/>
      <c r="K45" s="292"/>
    </row>
    <row r="46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ht="15" customHeight="1">
      <c r="B47" s="295"/>
      <c r="C47" s="296"/>
      <c r="D47" s="294" t="s">
        <v>1542</v>
      </c>
      <c r="E47" s="294"/>
      <c r="F47" s="294"/>
      <c r="G47" s="294"/>
      <c r="H47" s="294"/>
      <c r="I47" s="294"/>
      <c r="J47" s="294"/>
      <c r="K47" s="292"/>
    </row>
    <row r="48" ht="15" customHeight="1">
      <c r="B48" s="295"/>
      <c r="C48" s="296"/>
      <c r="D48" s="296"/>
      <c r="E48" s="294" t="s">
        <v>1543</v>
      </c>
      <c r="F48" s="294"/>
      <c r="G48" s="294"/>
      <c r="H48" s="294"/>
      <c r="I48" s="294"/>
      <c r="J48" s="294"/>
      <c r="K48" s="292"/>
    </row>
    <row r="49" ht="15" customHeight="1">
      <c r="B49" s="295"/>
      <c r="C49" s="296"/>
      <c r="D49" s="296"/>
      <c r="E49" s="294" t="s">
        <v>1544</v>
      </c>
      <c r="F49" s="294"/>
      <c r="G49" s="294"/>
      <c r="H49" s="294"/>
      <c r="I49" s="294"/>
      <c r="J49" s="294"/>
      <c r="K49" s="292"/>
    </row>
    <row r="50" ht="15" customHeight="1">
      <c r="B50" s="295"/>
      <c r="C50" s="296"/>
      <c r="D50" s="296"/>
      <c r="E50" s="294" t="s">
        <v>1545</v>
      </c>
      <c r="F50" s="294"/>
      <c r="G50" s="294"/>
      <c r="H50" s="294"/>
      <c r="I50" s="294"/>
      <c r="J50" s="294"/>
      <c r="K50" s="292"/>
    </row>
    <row r="51" ht="15" customHeight="1">
      <c r="B51" s="295"/>
      <c r="C51" s="296"/>
      <c r="D51" s="294" t="s">
        <v>1546</v>
      </c>
      <c r="E51" s="294"/>
      <c r="F51" s="294"/>
      <c r="G51" s="294"/>
      <c r="H51" s="294"/>
      <c r="I51" s="294"/>
      <c r="J51" s="294"/>
      <c r="K51" s="292"/>
    </row>
    <row r="52" ht="25.5" customHeight="1">
      <c r="B52" s="290"/>
      <c r="C52" s="291" t="s">
        <v>1547</v>
      </c>
      <c r="D52" s="291"/>
      <c r="E52" s="291"/>
      <c r="F52" s="291"/>
      <c r="G52" s="291"/>
      <c r="H52" s="291"/>
      <c r="I52" s="291"/>
      <c r="J52" s="291"/>
      <c r="K52" s="292"/>
    </row>
    <row r="53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ht="15" customHeight="1">
      <c r="B54" s="290"/>
      <c r="C54" s="294" t="s">
        <v>1548</v>
      </c>
      <c r="D54" s="294"/>
      <c r="E54" s="294"/>
      <c r="F54" s="294"/>
      <c r="G54" s="294"/>
      <c r="H54" s="294"/>
      <c r="I54" s="294"/>
      <c r="J54" s="294"/>
      <c r="K54" s="292"/>
    </row>
    <row r="55" ht="15" customHeight="1">
      <c r="B55" s="290"/>
      <c r="C55" s="294" t="s">
        <v>1549</v>
      </c>
      <c r="D55" s="294"/>
      <c r="E55" s="294"/>
      <c r="F55" s="294"/>
      <c r="G55" s="294"/>
      <c r="H55" s="294"/>
      <c r="I55" s="294"/>
      <c r="J55" s="294"/>
      <c r="K55" s="292"/>
    </row>
    <row r="56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ht="15" customHeight="1">
      <c r="B57" s="290"/>
      <c r="C57" s="294" t="s">
        <v>1550</v>
      </c>
      <c r="D57" s="294"/>
      <c r="E57" s="294"/>
      <c r="F57" s="294"/>
      <c r="G57" s="294"/>
      <c r="H57" s="294"/>
      <c r="I57" s="294"/>
      <c r="J57" s="294"/>
      <c r="K57" s="292"/>
    </row>
    <row r="58" ht="15" customHeight="1">
      <c r="B58" s="290"/>
      <c r="C58" s="296"/>
      <c r="D58" s="294" t="s">
        <v>1551</v>
      </c>
      <c r="E58" s="294"/>
      <c r="F58" s="294"/>
      <c r="G58" s="294"/>
      <c r="H58" s="294"/>
      <c r="I58" s="294"/>
      <c r="J58" s="294"/>
      <c r="K58" s="292"/>
    </row>
    <row r="59" ht="15" customHeight="1">
      <c r="B59" s="290"/>
      <c r="C59" s="296"/>
      <c r="D59" s="294" t="s">
        <v>1552</v>
      </c>
      <c r="E59" s="294"/>
      <c r="F59" s="294"/>
      <c r="G59" s="294"/>
      <c r="H59" s="294"/>
      <c r="I59" s="294"/>
      <c r="J59" s="294"/>
      <c r="K59" s="292"/>
    </row>
    <row r="60" ht="15" customHeight="1">
      <c r="B60" s="290"/>
      <c r="C60" s="296"/>
      <c r="D60" s="294" t="s">
        <v>1553</v>
      </c>
      <c r="E60" s="294"/>
      <c r="F60" s="294"/>
      <c r="G60" s="294"/>
      <c r="H60" s="294"/>
      <c r="I60" s="294"/>
      <c r="J60" s="294"/>
      <c r="K60" s="292"/>
    </row>
    <row r="61" ht="15" customHeight="1">
      <c r="B61" s="290"/>
      <c r="C61" s="296"/>
      <c r="D61" s="294" t="s">
        <v>1554</v>
      </c>
      <c r="E61" s="294"/>
      <c r="F61" s="294"/>
      <c r="G61" s="294"/>
      <c r="H61" s="294"/>
      <c r="I61" s="294"/>
      <c r="J61" s="294"/>
      <c r="K61" s="292"/>
    </row>
    <row r="62" ht="15" customHeight="1">
      <c r="B62" s="290"/>
      <c r="C62" s="296"/>
      <c r="D62" s="299" t="s">
        <v>1555</v>
      </c>
      <c r="E62" s="299"/>
      <c r="F62" s="299"/>
      <c r="G62" s="299"/>
      <c r="H62" s="299"/>
      <c r="I62" s="299"/>
      <c r="J62" s="299"/>
      <c r="K62" s="292"/>
    </row>
    <row r="63" ht="15" customHeight="1">
      <c r="B63" s="290"/>
      <c r="C63" s="296"/>
      <c r="D63" s="294" t="s">
        <v>1556</v>
      </c>
      <c r="E63" s="294"/>
      <c r="F63" s="294"/>
      <c r="G63" s="294"/>
      <c r="H63" s="294"/>
      <c r="I63" s="294"/>
      <c r="J63" s="294"/>
      <c r="K63" s="292"/>
    </row>
    <row r="64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ht="15" customHeight="1">
      <c r="B65" s="290"/>
      <c r="C65" s="296"/>
      <c r="D65" s="294" t="s">
        <v>1557</v>
      </c>
      <c r="E65" s="294"/>
      <c r="F65" s="294"/>
      <c r="G65" s="294"/>
      <c r="H65" s="294"/>
      <c r="I65" s="294"/>
      <c r="J65" s="294"/>
      <c r="K65" s="292"/>
    </row>
    <row r="66" ht="15" customHeight="1">
      <c r="B66" s="290"/>
      <c r="C66" s="296"/>
      <c r="D66" s="299" t="s">
        <v>1558</v>
      </c>
      <c r="E66" s="299"/>
      <c r="F66" s="299"/>
      <c r="G66" s="299"/>
      <c r="H66" s="299"/>
      <c r="I66" s="299"/>
      <c r="J66" s="299"/>
      <c r="K66" s="292"/>
    </row>
    <row r="67" ht="15" customHeight="1">
      <c r="B67" s="290"/>
      <c r="C67" s="296"/>
      <c r="D67" s="294" t="s">
        <v>1559</v>
      </c>
      <c r="E67" s="294"/>
      <c r="F67" s="294"/>
      <c r="G67" s="294"/>
      <c r="H67" s="294"/>
      <c r="I67" s="294"/>
      <c r="J67" s="294"/>
      <c r="K67" s="292"/>
    </row>
    <row r="68" ht="15" customHeight="1">
      <c r="B68" s="290"/>
      <c r="C68" s="296"/>
      <c r="D68" s="294" t="s">
        <v>1560</v>
      </c>
      <c r="E68" s="294"/>
      <c r="F68" s="294"/>
      <c r="G68" s="294"/>
      <c r="H68" s="294"/>
      <c r="I68" s="294"/>
      <c r="J68" s="294"/>
      <c r="K68" s="292"/>
    </row>
    <row r="69" ht="15" customHeight="1">
      <c r="B69" s="290"/>
      <c r="C69" s="296"/>
      <c r="D69" s="294" t="s">
        <v>1561</v>
      </c>
      <c r="E69" s="294"/>
      <c r="F69" s="294"/>
      <c r="G69" s="294"/>
      <c r="H69" s="294"/>
      <c r="I69" s="294"/>
      <c r="J69" s="294"/>
      <c r="K69" s="292"/>
    </row>
    <row r="70" ht="15" customHeight="1">
      <c r="B70" s="290"/>
      <c r="C70" s="296"/>
      <c r="D70" s="294" t="s">
        <v>1562</v>
      </c>
      <c r="E70" s="294"/>
      <c r="F70" s="294"/>
      <c r="G70" s="294"/>
      <c r="H70" s="294"/>
      <c r="I70" s="294"/>
      <c r="J70" s="294"/>
      <c r="K70" s="292"/>
    </row>
    <row r="7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ht="45" customHeight="1">
      <c r="B75" s="309"/>
      <c r="C75" s="310" t="s">
        <v>1563</v>
      </c>
      <c r="D75" s="310"/>
      <c r="E75" s="310"/>
      <c r="F75" s="310"/>
      <c r="G75" s="310"/>
      <c r="H75" s="310"/>
      <c r="I75" s="310"/>
      <c r="J75" s="310"/>
      <c r="K75" s="311"/>
    </row>
    <row r="76" ht="17.25" customHeight="1">
      <c r="B76" s="309"/>
      <c r="C76" s="312" t="s">
        <v>1564</v>
      </c>
      <c r="D76" s="312"/>
      <c r="E76" s="312"/>
      <c r="F76" s="312" t="s">
        <v>1565</v>
      </c>
      <c r="G76" s="313"/>
      <c r="H76" s="312" t="s">
        <v>62</v>
      </c>
      <c r="I76" s="312" t="s">
        <v>65</v>
      </c>
      <c r="J76" s="312" t="s">
        <v>1566</v>
      </c>
      <c r="K76" s="311"/>
    </row>
    <row r="77" ht="17.25" customHeight="1">
      <c r="B77" s="309"/>
      <c r="C77" s="314" t="s">
        <v>1567</v>
      </c>
      <c r="D77" s="314"/>
      <c r="E77" s="314"/>
      <c r="F77" s="315" t="s">
        <v>1568</v>
      </c>
      <c r="G77" s="316"/>
      <c r="H77" s="314"/>
      <c r="I77" s="314"/>
      <c r="J77" s="314" t="s">
        <v>1569</v>
      </c>
      <c r="K77" s="311"/>
    </row>
    <row r="78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ht="15" customHeight="1">
      <c r="B79" s="309"/>
      <c r="C79" s="297" t="s">
        <v>61</v>
      </c>
      <c r="D79" s="317"/>
      <c r="E79" s="317"/>
      <c r="F79" s="319" t="s">
        <v>1570</v>
      </c>
      <c r="G79" s="318"/>
      <c r="H79" s="297" t="s">
        <v>1571</v>
      </c>
      <c r="I79" s="297" t="s">
        <v>1572</v>
      </c>
      <c r="J79" s="297">
        <v>20</v>
      </c>
      <c r="K79" s="311"/>
    </row>
    <row r="80" ht="15" customHeight="1">
      <c r="B80" s="309"/>
      <c r="C80" s="297" t="s">
        <v>1573</v>
      </c>
      <c r="D80" s="297"/>
      <c r="E80" s="297"/>
      <c r="F80" s="319" t="s">
        <v>1570</v>
      </c>
      <c r="G80" s="318"/>
      <c r="H80" s="297" t="s">
        <v>1574</v>
      </c>
      <c r="I80" s="297" t="s">
        <v>1572</v>
      </c>
      <c r="J80" s="297">
        <v>120</v>
      </c>
      <c r="K80" s="311"/>
    </row>
    <row r="81" ht="15" customHeight="1">
      <c r="B81" s="320"/>
      <c r="C81" s="297" t="s">
        <v>1575</v>
      </c>
      <c r="D81" s="297"/>
      <c r="E81" s="297"/>
      <c r="F81" s="319" t="s">
        <v>1576</v>
      </c>
      <c r="G81" s="318"/>
      <c r="H81" s="297" t="s">
        <v>1577</v>
      </c>
      <c r="I81" s="297" t="s">
        <v>1572</v>
      </c>
      <c r="J81" s="297">
        <v>50</v>
      </c>
      <c r="K81" s="311"/>
    </row>
    <row r="82" ht="15" customHeight="1">
      <c r="B82" s="320"/>
      <c r="C82" s="297" t="s">
        <v>1578</v>
      </c>
      <c r="D82" s="297"/>
      <c r="E82" s="297"/>
      <c r="F82" s="319" t="s">
        <v>1570</v>
      </c>
      <c r="G82" s="318"/>
      <c r="H82" s="297" t="s">
        <v>1579</v>
      </c>
      <c r="I82" s="297" t="s">
        <v>1580</v>
      </c>
      <c r="J82" s="297"/>
      <c r="K82" s="311"/>
    </row>
    <row r="83" ht="15" customHeight="1">
      <c r="B83" s="320"/>
      <c r="C83" s="321" t="s">
        <v>1581</v>
      </c>
      <c r="D83" s="321"/>
      <c r="E83" s="321"/>
      <c r="F83" s="322" t="s">
        <v>1576</v>
      </c>
      <c r="G83" s="321"/>
      <c r="H83" s="321" t="s">
        <v>1582</v>
      </c>
      <c r="I83" s="321" t="s">
        <v>1572</v>
      </c>
      <c r="J83" s="321">
        <v>15</v>
      </c>
      <c r="K83" s="311"/>
    </row>
    <row r="84" ht="15" customHeight="1">
      <c r="B84" s="320"/>
      <c r="C84" s="321" t="s">
        <v>1583</v>
      </c>
      <c r="D84" s="321"/>
      <c r="E84" s="321"/>
      <c r="F84" s="322" t="s">
        <v>1576</v>
      </c>
      <c r="G84" s="321"/>
      <c r="H84" s="321" t="s">
        <v>1584</v>
      </c>
      <c r="I84" s="321" t="s">
        <v>1572</v>
      </c>
      <c r="J84" s="321">
        <v>15</v>
      </c>
      <c r="K84" s="311"/>
    </row>
    <row r="85" ht="15" customHeight="1">
      <c r="B85" s="320"/>
      <c r="C85" s="321" t="s">
        <v>1585</v>
      </c>
      <c r="D85" s="321"/>
      <c r="E85" s="321"/>
      <c r="F85" s="322" t="s">
        <v>1576</v>
      </c>
      <c r="G85" s="321"/>
      <c r="H85" s="321" t="s">
        <v>1586</v>
      </c>
      <c r="I85" s="321" t="s">
        <v>1572</v>
      </c>
      <c r="J85" s="321">
        <v>20</v>
      </c>
      <c r="K85" s="311"/>
    </row>
    <row r="86" ht="15" customHeight="1">
      <c r="B86" s="320"/>
      <c r="C86" s="321" t="s">
        <v>1587</v>
      </c>
      <c r="D86" s="321"/>
      <c r="E86" s="321"/>
      <c r="F86" s="322" t="s">
        <v>1576</v>
      </c>
      <c r="G86" s="321"/>
      <c r="H86" s="321" t="s">
        <v>1588</v>
      </c>
      <c r="I86" s="321" t="s">
        <v>1572</v>
      </c>
      <c r="J86" s="321">
        <v>20</v>
      </c>
      <c r="K86" s="311"/>
    </row>
    <row r="87" ht="15" customHeight="1">
      <c r="B87" s="320"/>
      <c r="C87" s="297" t="s">
        <v>1589</v>
      </c>
      <c r="D87" s="297"/>
      <c r="E87" s="297"/>
      <c r="F87" s="319" t="s">
        <v>1576</v>
      </c>
      <c r="G87" s="318"/>
      <c r="H87" s="297" t="s">
        <v>1590</v>
      </c>
      <c r="I87" s="297" t="s">
        <v>1572</v>
      </c>
      <c r="J87" s="297">
        <v>50</v>
      </c>
      <c r="K87" s="311"/>
    </row>
    <row r="88" ht="15" customHeight="1">
      <c r="B88" s="320"/>
      <c r="C88" s="297" t="s">
        <v>1591</v>
      </c>
      <c r="D88" s="297"/>
      <c r="E88" s="297"/>
      <c r="F88" s="319" t="s">
        <v>1576</v>
      </c>
      <c r="G88" s="318"/>
      <c r="H88" s="297" t="s">
        <v>1592</v>
      </c>
      <c r="I88" s="297" t="s">
        <v>1572</v>
      </c>
      <c r="J88" s="297">
        <v>20</v>
      </c>
      <c r="K88" s="311"/>
    </row>
    <row r="89" ht="15" customHeight="1">
      <c r="B89" s="320"/>
      <c r="C89" s="297" t="s">
        <v>1593</v>
      </c>
      <c r="D89" s="297"/>
      <c r="E89" s="297"/>
      <c r="F89" s="319" t="s">
        <v>1576</v>
      </c>
      <c r="G89" s="318"/>
      <c r="H89" s="297" t="s">
        <v>1594</v>
      </c>
      <c r="I89" s="297" t="s">
        <v>1572</v>
      </c>
      <c r="J89" s="297">
        <v>20</v>
      </c>
      <c r="K89" s="311"/>
    </row>
    <row r="90" ht="15" customHeight="1">
      <c r="B90" s="320"/>
      <c r="C90" s="297" t="s">
        <v>1595</v>
      </c>
      <c r="D90" s="297"/>
      <c r="E90" s="297"/>
      <c r="F90" s="319" t="s">
        <v>1576</v>
      </c>
      <c r="G90" s="318"/>
      <c r="H90" s="297" t="s">
        <v>1596</v>
      </c>
      <c r="I90" s="297" t="s">
        <v>1572</v>
      </c>
      <c r="J90" s="297">
        <v>50</v>
      </c>
      <c r="K90" s="311"/>
    </row>
    <row r="91" ht="15" customHeight="1">
      <c r="B91" s="320"/>
      <c r="C91" s="297" t="s">
        <v>1597</v>
      </c>
      <c r="D91" s="297"/>
      <c r="E91" s="297"/>
      <c r="F91" s="319" t="s">
        <v>1576</v>
      </c>
      <c r="G91" s="318"/>
      <c r="H91" s="297" t="s">
        <v>1597</v>
      </c>
      <c r="I91" s="297" t="s">
        <v>1572</v>
      </c>
      <c r="J91" s="297">
        <v>50</v>
      </c>
      <c r="K91" s="311"/>
    </row>
    <row r="92" ht="15" customHeight="1">
      <c r="B92" s="320"/>
      <c r="C92" s="297" t="s">
        <v>1598</v>
      </c>
      <c r="D92" s="297"/>
      <c r="E92" s="297"/>
      <c r="F92" s="319" t="s">
        <v>1576</v>
      </c>
      <c r="G92" s="318"/>
      <c r="H92" s="297" t="s">
        <v>1599</v>
      </c>
      <c r="I92" s="297" t="s">
        <v>1572</v>
      </c>
      <c r="J92" s="297">
        <v>255</v>
      </c>
      <c r="K92" s="311"/>
    </row>
    <row r="93" ht="15" customHeight="1">
      <c r="B93" s="320"/>
      <c r="C93" s="297" t="s">
        <v>1600</v>
      </c>
      <c r="D93" s="297"/>
      <c r="E93" s="297"/>
      <c r="F93" s="319" t="s">
        <v>1570</v>
      </c>
      <c r="G93" s="318"/>
      <c r="H93" s="297" t="s">
        <v>1601</v>
      </c>
      <c r="I93" s="297" t="s">
        <v>1602</v>
      </c>
      <c r="J93" s="297"/>
      <c r="K93" s="311"/>
    </row>
    <row r="94" ht="15" customHeight="1">
      <c r="B94" s="320"/>
      <c r="C94" s="297" t="s">
        <v>1603</v>
      </c>
      <c r="D94" s="297"/>
      <c r="E94" s="297"/>
      <c r="F94" s="319" t="s">
        <v>1570</v>
      </c>
      <c r="G94" s="318"/>
      <c r="H94" s="297" t="s">
        <v>1604</v>
      </c>
      <c r="I94" s="297" t="s">
        <v>1605</v>
      </c>
      <c r="J94" s="297"/>
      <c r="K94" s="311"/>
    </row>
    <row r="95" ht="15" customHeight="1">
      <c r="B95" s="320"/>
      <c r="C95" s="297" t="s">
        <v>1606</v>
      </c>
      <c r="D95" s="297"/>
      <c r="E95" s="297"/>
      <c r="F95" s="319" t="s">
        <v>1570</v>
      </c>
      <c r="G95" s="318"/>
      <c r="H95" s="297" t="s">
        <v>1606</v>
      </c>
      <c r="I95" s="297" t="s">
        <v>1605</v>
      </c>
      <c r="J95" s="297"/>
      <c r="K95" s="311"/>
    </row>
    <row r="96" ht="15" customHeight="1">
      <c r="B96" s="320"/>
      <c r="C96" s="297" t="s">
        <v>46</v>
      </c>
      <c r="D96" s="297"/>
      <c r="E96" s="297"/>
      <c r="F96" s="319" t="s">
        <v>1570</v>
      </c>
      <c r="G96" s="318"/>
      <c r="H96" s="297" t="s">
        <v>1607</v>
      </c>
      <c r="I96" s="297" t="s">
        <v>1605</v>
      </c>
      <c r="J96" s="297"/>
      <c r="K96" s="311"/>
    </row>
    <row r="97" ht="15" customHeight="1">
      <c r="B97" s="320"/>
      <c r="C97" s="297" t="s">
        <v>56</v>
      </c>
      <c r="D97" s="297"/>
      <c r="E97" s="297"/>
      <c r="F97" s="319" t="s">
        <v>1570</v>
      </c>
      <c r="G97" s="318"/>
      <c r="H97" s="297" t="s">
        <v>1608</v>
      </c>
      <c r="I97" s="297" t="s">
        <v>1605</v>
      </c>
      <c r="J97" s="297"/>
      <c r="K97" s="311"/>
    </row>
    <row r="98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ht="45" customHeight="1">
      <c r="B102" s="309"/>
      <c r="C102" s="310" t="s">
        <v>1609</v>
      </c>
      <c r="D102" s="310"/>
      <c r="E102" s="310"/>
      <c r="F102" s="310"/>
      <c r="G102" s="310"/>
      <c r="H102" s="310"/>
      <c r="I102" s="310"/>
      <c r="J102" s="310"/>
      <c r="K102" s="311"/>
    </row>
    <row r="103" ht="17.25" customHeight="1">
      <c r="B103" s="309"/>
      <c r="C103" s="312" t="s">
        <v>1564</v>
      </c>
      <c r="D103" s="312"/>
      <c r="E103" s="312"/>
      <c r="F103" s="312" t="s">
        <v>1565</v>
      </c>
      <c r="G103" s="313"/>
      <c r="H103" s="312" t="s">
        <v>62</v>
      </c>
      <c r="I103" s="312" t="s">
        <v>65</v>
      </c>
      <c r="J103" s="312" t="s">
        <v>1566</v>
      </c>
      <c r="K103" s="311"/>
    </row>
    <row r="104" ht="17.25" customHeight="1">
      <c r="B104" s="309"/>
      <c r="C104" s="314" t="s">
        <v>1567</v>
      </c>
      <c r="D104" s="314"/>
      <c r="E104" s="314"/>
      <c r="F104" s="315" t="s">
        <v>1568</v>
      </c>
      <c r="G104" s="316"/>
      <c r="H104" s="314"/>
      <c r="I104" s="314"/>
      <c r="J104" s="314" t="s">
        <v>1569</v>
      </c>
      <c r="K104" s="311"/>
    </row>
    <row r="105" ht="5.25" customHeight="1">
      <c r="B105" s="309"/>
      <c r="C105" s="312"/>
      <c r="D105" s="312"/>
      <c r="E105" s="312"/>
      <c r="F105" s="312"/>
      <c r="G105" s="328"/>
      <c r="H105" s="312"/>
      <c r="I105" s="312"/>
      <c r="J105" s="312"/>
      <c r="K105" s="311"/>
    </row>
    <row r="106" ht="15" customHeight="1">
      <c r="B106" s="309"/>
      <c r="C106" s="297" t="s">
        <v>61</v>
      </c>
      <c r="D106" s="317"/>
      <c r="E106" s="317"/>
      <c r="F106" s="319" t="s">
        <v>1570</v>
      </c>
      <c r="G106" s="328"/>
      <c r="H106" s="297" t="s">
        <v>1610</v>
      </c>
      <c r="I106" s="297" t="s">
        <v>1572</v>
      </c>
      <c r="J106" s="297">
        <v>20</v>
      </c>
      <c r="K106" s="311"/>
    </row>
    <row r="107" ht="15" customHeight="1">
      <c r="B107" s="309"/>
      <c r="C107" s="297" t="s">
        <v>1573</v>
      </c>
      <c r="D107" s="297"/>
      <c r="E107" s="297"/>
      <c r="F107" s="319" t="s">
        <v>1570</v>
      </c>
      <c r="G107" s="297"/>
      <c r="H107" s="297" t="s">
        <v>1610</v>
      </c>
      <c r="I107" s="297" t="s">
        <v>1572</v>
      </c>
      <c r="J107" s="297">
        <v>120</v>
      </c>
      <c r="K107" s="311"/>
    </row>
    <row r="108" ht="15" customHeight="1">
      <c r="B108" s="320"/>
      <c r="C108" s="297" t="s">
        <v>1575</v>
      </c>
      <c r="D108" s="297"/>
      <c r="E108" s="297"/>
      <c r="F108" s="319" t="s">
        <v>1576</v>
      </c>
      <c r="G108" s="297"/>
      <c r="H108" s="297" t="s">
        <v>1610</v>
      </c>
      <c r="I108" s="297" t="s">
        <v>1572</v>
      </c>
      <c r="J108" s="297">
        <v>50</v>
      </c>
      <c r="K108" s="311"/>
    </row>
    <row r="109" ht="15" customHeight="1">
      <c r="B109" s="320"/>
      <c r="C109" s="297" t="s">
        <v>1578</v>
      </c>
      <c r="D109" s="297"/>
      <c r="E109" s="297"/>
      <c r="F109" s="319" t="s">
        <v>1570</v>
      </c>
      <c r="G109" s="297"/>
      <c r="H109" s="297" t="s">
        <v>1610</v>
      </c>
      <c r="I109" s="297" t="s">
        <v>1580</v>
      </c>
      <c r="J109" s="297"/>
      <c r="K109" s="311"/>
    </row>
    <row r="110" ht="15" customHeight="1">
      <c r="B110" s="320"/>
      <c r="C110" s="297" t="s">
        <v>1589</v>
      </c>
      <c r="D110" s="297"/>
      <c r="E110" s="297"/>
      <c r="F110" s="319" t="s">
        <v>1576</v>
      </c>
      <c r="G110" s="297"/>
      <c r="H110" s="297" t="s">
        <v>1610</v>
      </c>
      <c r="I110" s="297" t="s">
        <v>1572</v>
      </c>
      <c r="J110" s="297">
        <v>50</v>
      </c>
      <c r="K110" s="311"/>
    </row>
    <row r="111" ht="15" customHeight="1">
      <c r="B111" s="320"/>
      <c r="C111" s="297" t="s">
        <v>1597</v>
      </c>
      <c r="D111" s="297"/>
      <c r="E111" s="297"/>
      <c r="F111" s="319" t="s">
        <v>1576</v>
      </c>
      <c r="G111" s="297"/>
      <c r="H111" s="297" t="s">
        <v>1610</v>
      </c>
      <c r="I111" s="297" t="s">
        <v>1572</v>
      </c>
      <c r="J111" s="297">
        <v>50</v>
      </c>
      <c r="K111" s="311"/>
    </row>
    <row r="112" ht="15" customHeight="1">
      <c r="B112" s="320"/>
      <c r="C112" s="297" t="s">
        <v>1595</v>
      </c>
      <c r="D112" s="297"/>
      <c r="E112" s="297"/>
      <c r="F112" s="319" t="s">
        <v>1576</v>
      </c>
      <c r="G112" s="297"/>
      <c r="H112" s="297" t="s">
        <v>1610</v>
      </c>
      <c r="I112" s="297" t="s">
        <v>1572</v>
      </c>
      <c r="J112" s="297">
        <v>50</v>
      </c>
      <c r="K112" s="311"/>
    </row>
    <row r="113" ht="15" customHeight="1">
      <c r="B113" s="320"/>
      <c r="C113" s="297" t="s">
        <v>61</v>
      </c>
      <c r="D113" s="297"/>
      <c r="E113" s="297"/>
      <c r="F113" s="319" t="s">
        <v>1570</v>
      </c>
      <c r="G113" s="297"/>
      <c r="H113" s="297" t="s">
        <v>1611</v>
      </c>
      <c r="I113" s="297" t="s">
        <v>1572</v>
      </c>
      <c r="J113" s="297">
        <v>20</v>
      </c>
      <c r="K113" s="311"/>
    </row>
    <row r="114" ht="15" customHeight="1">
      <c r="B114" s="320"/>
      <c r="C114" s="297" t="s">
        <v>1612</v>
      </c>
      <c r="D114" s="297"/>
      <c r="E114" s="297"/>
      <c r="F114" s="319" t="s">
        <v>1570</v>
      </c>
      <c r="G114" s="297"/>
      <c r="H114" s="297" t="s">
        <v>1613</v>
      </c>
      <c r="I114" s="297" t="s">
        <v>1572</v>
      </c>
      <c r="J114" s="297">
        <v>120</v>
      </c>
      <c r="K114" s="311"/>
    </row>
    <row r="115" ht="15" customHeight="1">
      <c r="B115" s="320"/>
      <c r="C115" s="297" t="s">
        <v>46</v>
      </c>
      <c r="D115" s="297"/>
      <c r="E115" s="297"/>
      <c r="F115" s="319" t="s">
        <v>1570</v>
      </c>
      <c r="G115" s="297"/>
      <c r="H115" s="297" t="s">
        <v>1614</v>
      </c>
      <c r="I115" s="297" t="s">
        <v>1605</v>
      </c>
      <c r="J115" s="297"/>
      <c r="K115" s="311"/>
    </row>
    <row r="116" ht="15" customHeight="1">
      <c r="B116" s="320"/>
      <c r="C116" s="297" t="s">
        <v>56</v>
      </c>
      <c r="D116" s="297"/>
      <c r="E116" s="297"/>
      <c r="F116" s="319" t="s">
        <v>1570</v>
      </c>
      <c r="G116" s="297"/>
      <c r="H116" s="297" t="s">
        <v>1615</v>
      </c>
      <c r="I116" s="297" t="s">
        <v>1605</v>
      </c>
      <c r="J116" s="297"/>
      <c r="K116" s="311"/>
    </row>
    <row r="117" ht="15" customHeight="1">
      <c r="B117" s="320"/>
      <c r="C117" s="297" t="s">
        <v>65</v>
      </c>
      <c r="D117" s="297"/>
      <c r="E117" s="297"/>
      <c r="F117" s="319" t="s">
        <v>1570</v>
      </c>
      <c r="G117" s="297"/>
      <c r="H117" s="297" t="s">
        <v>1616</v>
      </c>
      <c r="I117" s="297" t="s">
        <v>1617</v>
      </c>
      <c r="J117" s="297"/>
      <c r="K117" s="311"/>
    </row>
    <row r="118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ht="18.75" customHeight="1">
      <c r="B119" s="330"/>
      <c r="C119" s="294"/>
      <c r="D119" s="294"/>
      <c r="E119" s="294"/>
      <c r="F119" s="331"/>
      <c r="G119" s="294"/>
      <c r="H119" s="294"/>
      <c r="I119" s="294"/>
      <c r="J119" s="294"/>
      <c r="K119" s="330"/>
    </row>
    <row r="120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ht="45" customHeight="1">
      <c r="B122" s="335"/>
      <c r="C122" s="288" t="s">
        <v>1618</v>
      </c>
      <c r="D122" s="288"/>
      <c r="E122" s="288"/>
      <c r="F122" s="288"/>
      <c r="G122" s="288"/>
      <c r="H122" s="288"/>
      <c r="I122" s="288"/>
      <c r="J122" s="288"/>
      <c r="K122" s="336"/>
    </row>
    <row r="123" ht="17.25" customHeight="1">
      <c r="B123" s="337"/>
      <c r="C123" s="312" t="s">
        <v>1564</v>
      </c>
      <c r="D123" s="312"/>
      <c r="E123" s="312"/>
      <c r="F123" s="312" t="s">
        <v>1565</v>
      </c>
      <c r="G123" s="313"/>
      <c r="H123" s="312" t="s">
        <v>62</v>
      </c>
      <c r="I123" s="312" t="s">
        <v>65</v>
      </c>
      <c r="J123" s="312" t="s">
        <v>1566</v>
      </c>
      <c r="K123" s="338"/>
    </row>
    <row r="124" ht="17.25" customHeight="1">
      <c r="B124" s="337"/>
      <c r="C124" s="314" t="s">
        <v>1567</v>
      </c>
      <c r="D124" s="314"/>
      <c r="E124" s="314"/>
      <c r="F124" s="315" t="s">
        <v>1568</v>
      </c>
      <c r="G124" s="316"/>
      <c r="H124" s="314"/>
      <c r="I124" s="314"/>
      <c r="J124" s="314" t="s">
        <v>1569</v>
      </c>
      <c r="K124" s="338"/>
    </row>
    <row r="125" ht="5.25" customHeight="1">
      <c r="B125" s="339"/>
      <c r="C125" s="317"/>
      <c r="D125" s="317"/>
      <c r="E125" s="317"/>
      <c r="F125" s="317"/>
      <c r="G125" s="297"/>
      <c r="H125" s="317"/>
      <c r="I125" s="317"/>
      <c r="J125" s="317"/>
      <c r="K125" s="340"/>
    </row>
    <row r="126" ht="15" customHeight="1">
      <c r="B126" s="339"/>
      <c r="C126" s="297" t="s">
        <v>1573</v>
      </c>
      <c r="D126" s="317"/>
      <c r="E126" s="317"/>
      <c r="F126" s="319" t="s">
        <v>1570</v>
      </c>
      <c r="G126" s="297"/>
      <c r="H126" s="297" t="s">
        <v>1610</v>
      </c>
      <c r="I126" s="297" t="s">
        <v>1572</v>
      </c>
      <c r="J126" s="297">
        <v>120</v>
      </c>
      <c r="K126" s="341"/>
    </row>
    <row r="127" ht="15" customHeight="1">
      <c r="B127" s="339"/>
      <c r="C127" s="297" t="s">
        <v>1619</v>
      </c>
      <c r="D127" s="297"/>
      <c r="E127" s="297"/>
      <c r="F127" s="319" t="s">
        <v>1570</v>
      </c>
      <c r="G127" s="297"/>
      <c r="H127" s="297" t="s">
        <v>1620</v>
      </c>
      <c r="I127" s="297" t="s">
        <v>1572</v>
      </c>
      <c r="J127" s="297" t="s">
        <v>1621</v>
      </c>
      <c r="K127" s="341"/>
    </row>
    <row r="128" ht="15" customHeight="1">
      <c r="B128" s="339"/>
      <c r="C128" s="297" t="s">
        <v>93</v>
      </c>
      <c r="D128" s="297"/>
      <c r="E128" s="297"/>
      <c r="F128" s="319" t="s">
        <v>1570</v>
      </c>
      <c r="G128" s="297"/>
      <c r="H128" s="297" t="s">
        <v>1622</v>
      </c>
      <c r="I128" s="297" t="s">
        <v>1572</v>
      </c>
      <c r="J128" s="297" t="s">
        <v>1621</v>
      </c>
      <c r="K128" s="341"/>
    </row>
    <row r="129" ht="15" customHeight="1">
      <c r="B129" s="339"/>
      <c r="C129" s="297" t="s">
        <v>1581</v>
      </c>
      <c r="D129" s="297"/>
      <c r="E129" s="297"/>
      <c r="F129" s="319" t="s">
        <v>1576</v>
      </c>
      <c r="G129" s="297"/>
      <c r="H129" s="297" t="s">
        <v>1582</v>
      </c>
      <c r="I129" s="297" t="s">
        <v>1572</v>
      </c>
      <c r="J129" s="297">
        <v>15</v>
      </c>
      <c r="K129" s="341"/>
    </row>
    <row r="130" ht="15" customHeight="1">
      <c r="B130" s="339"/>
      <c r="C130" s="321" t="s">
        <v>1583</v>
      </c>
      <c r="D130" s="321"/>
      <c r="E130" s="321"/>
      <c r="F130" s="322" t="s">
        <v>1576</v>
      </c>
      <c r="G130" s="321"/>
      <c r="H130" s="321" t="s">
        <v>1584</v>
      </c>
      <c r="I130" s="321" t="s">
        <v>1572</v>
      </c>
      <c r="J130" s="321">
        <v>15</v>
      </c>
      <c r="K130" s="341"/>
    </row>
    <row r="131" ht="15" customHeight="1">
      <c r="B131" s="339"/>
      <c r="C131" s="321" t="s">
        <v>1585</v>
      </c>
      <c r="D131" s="321"/>
      <c r="E131" s="321"/>
      <c r="F131" s="322" t="s">
        <v>1576</v>
      </c>
      <c r="G131" s="321"/>
      <c r="H131" s="321" t="s">
        <v>1586</v>
      </c>
      <c r="I131" s="321" t="s">
        <v>1572</v>
      </c>
      <c r="J131" s="321">
        <v>20</v>
      </c>
      <c r="K131" s="341"/>
    </row>
    <row r="132" ht="15" customHeight="1">
      <c r="B132" s="339"/>
      <c r="C132" s="321" t="s">
        <v>1587</v>
      </c>
      <c r="D132" s="321"/>
      <c r="E132" s="321"/>
      <c r="F132" s="322" t="s">
        <v>1576</v>
      </c>
      <c r="G132" s="321"/>
      <c r="H132" s="321" t="s">
        <v>1588</v>
      </c>
      <c r="I132" s="321" t="s">
        <v>1572</v>
      </c>
      <c r="J132" s="321">
        <v>20</v>
      </c>
      <c r="K132" s="341"/>
    </row>
    <row r="133" ht="15" customHeight="1">
      <c r="B133" s="339"/>
      <c r="C133" s="297" t="s">
        <v>1575</v>
      </c>
      <c r="D133" s="297"/>
      <c r="E133" s="297"/>
      <c r="F133" s="319" t="s">
        <v>1576</v>
      </c>
      <c r="G133" s="297"/>
      <c r="H133" s="297" t="s">
        <v>1610</v>
      </c>
      <c r="I133" s="297" t="s">
        <v>1572</v>
      </c>
      <c r="J133" s="297">
        <v>50</v>
      </c>
      <c r="K133" s="341"/>
    </row>
    <row r="134" ht="15" customHeight="1">
      <c r="B134" s="339"/>
      <c r="C134" s="297" t="s">
        <v>1589</v>
      </c>
      <c r="D134" s="297"/>
      <c r="E134" s="297"/>
      <c r="F134" s="319" t="s">
        <v>1576</v>
      </c>
      <c r="G134" s="297"/>
      <c r="H134" s="297" t="s">
        <v>1610</v>
      </c>
      <c r="I134" s="297" t="s">
        <v>1572</v>
      </c>
      <c r="J134" s="297">
        <v>50</v>
      </c>
      <c r="K134" s="341"/>
    </row>
    <row r="135" ht="15" customHeight="1">
      <c r="B135" s="339"/>
      <c r="C135" s="297" t="s">
        <v>1595</v>
      </c>
      <c r="D135" s="297"/>
      <c r="E135" s="297"/>
      <c r="F135" s="319" t="s">
        <v>1576</v>
      </c>
      <c r="G135" s="297"/>
      <c r="H135" s="297" t="s">
        <v>1610</v>
      </c>
      <c r="I135" s="297" t="s">
        <v>1572</v>
      </c>
      <c r="J135" s="297">
        <v>50</v>
      </c>
      <c r="K135" s="341"/>
    </row>
    <row r="136" ht="15" customHeight="1">
      <c r="B136" s="339"/>
      <c r="C136" s="297" t="s">
        <v>1597</v>
      </c>
      <c r="D136" s="297"/>
      <c r="E136" s="297"/>
      <c r="F136" s="319" t="s">
        <v>1576</v>
      </c>
      <c r="G136" s="297"/>
      <c r="H136" s="297" t="s">
        <v>1610</v>
      </c>
      <c r="I136" s="297" t="s">
        <v>1572</v>
      </c>
      <c r="J136" s="297">
        <v>50</v>
      </c>
      <c r="K136" s="341"/>
    </row>
    <row r="137" ht="15" customHeight="1">
      <c r="B137" s="339"/>
      <c r="C137" s="297" t="s">
        <v>1598</v>
      </c>
      <c r="D137" s="297"/>
      <c r="E137" s="297"/>
      <c r="F137" s="319" t="s">
        <v>1576</v>
      </c>
      <c r="G137" s="297"/>
      <c r="H137" s="297" t="s">
        <v>1623</v>
      </c>
      <c r="I137" s="297" t="s">
        <v>1572</v>
      </c>
      <c r="J137" s="297">
        <v>255</v>
      </c>
      <c r="K137" s="341"/>
    </row>
    <row r="138" ht="15" customHeight="1">
      <c r="B138" s="339"/>
      <c r="C138" s="297" t="s">
        <v>1600</v>
      </c>
      <c r="D138" s="297"/>
      <c r="E138" s="297"/>
      <c r="F138" s="319" t="s">
        <v>1570</v>
      </c>
      <c r="G138" s="297"/>
      <c r="H138" s="297" t="s">
        <v>1624</v>
      </c>
      <c r="I138" s="297" t="s">
        <v>1602</v>
      </c>
      <c r="J138" s="297"/>
      <c r="K138" s="341"/>
    </row>
    <row r="139" ht="15" customHeight="1">
      <c r="B139" s="339"/>
      <c r="C139" s="297" t="s">
        <v>1603</v>
      </c>
      <c r="D139" s="297"/>
      <c r="E139" s="297"/>
      <c r="F139" s="319" t="s">
        <v>1570</v>
      </c>
      <c r="G139" s="297"/>
      <c r="H139" s="297" t="s">
        <v>1625</v>
      </c>
      <c r="I139" s="297" t="s">
        <v>1605</v>
      </c>
      <c r="J139" s="297"/>
      <c r="K139" s="341"/>
    </row>
    <row r="140" ht="15" customHeight="1">
      <c r="B140" s="339"/>
      <c r="C140" s="297" t="s">
        <v>1606</v>
      </c>
      <c r="D140" s="297"/>
      <c r="E140" s="297"/>
      <c r="F140" s="319" t="s">
        <v>1570</v>
      </c>
      <c r="G140" s="297"/>
      <c r="H140" s="297" t="s">
        <v>1606</v>
      </c>
      <c r="I140" s="297" t="s">
        <v>1605</v>
      </c>
      <c r="J140" s="297"/>
      <c r="K140" s="341"/>
    </row>
    <row r="141" ht="15" customHeight="1">
      <c r="B141" s="339"/>
      <c r="C141" s="297" t="s">
        <v>46</v>
      </c>
      <c r="D141" s="297"/>
      <c r="E141" s="297"/>
      <c r="F141" s="319" t="s">
        <v>1570</v>
      </c>
      <c r="G141" s="297"/>
      <c r="H141" s="297" t="s">
        <v>1626</v>
      </c>
      <c r="I141" s="297" t="s">
        <v>1605</v>
      </c>
      <c r="J141" s="297"/>
      <c r="K141" s="341"/>
    </row>
    <row r="142" ht="15" customHeight="1">
      <c r="B142" s="339"/>
      <c r="C142" s="297" t="s">
        <v>1627</v>
      </c>
      <c r="D142" s="297"/>
      <c r="E142" s="297"/>
      <c r="F142" s="319" t="s">
        <v>1570</v>
      </c>
      <c r="G142" s="297"/>
      <c r="H142" s="297" t="s">
        <v>1628</v>
      </c>
      <c r="I142" s="297" t="s">
        <v>1605</v>
      </c>
      <c r="J142" s="297"/>
      <c r="K142" s="341"/>
    </row>
    <row r="143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ht="18.75" customHeight="1">
      <c r="B144" s="294"/>
      <c r="C144" s="294"/>
      <c r="D144" s="294"/>
      <c r="E144" s="294"/>
      <c r="F144" s="331"/>
      <c r="G144" s="294"/>
      <c r="H144" s="294"/>
      <c r="I144" s="294"/>
      <c r="J144" s="294"/>
      <c r="K144" s="294"/>
    </row>
    <row r="145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ht="45" customHeight="1">
      <c r="B147" s="309"/>
      <c r="C147" s="310" t="s">
        <v>1629</v>
      </c>
      <c r="D147" s="310"/>
      <c r="E147" s="310"/>
      <c r="F147" s="310"/>
      <c r="G147" s="310"/>
      <c r="H147" s="310"/>
      <c r="I147" s="310"/>
      <c r="J147" s="310"/>
      <c r="K147" s="311"/>
    </row>
    <row r="148" ht="17.25" customHeight="1">
      <c r="B148" s="309"/>
      <c r="C148" s="312" t="s">
        <v>1564</v>
      </c>
      <c r="D148" s="312"/>
      <c r="E148" s="312"/>
      <c r="F148" s="312" t="s">
        <v>1565</v>
      </c>
      <c r="G148" s="313"/>
      <c r="H148" s="312" t="s">
        <v>62</v>
      </c>
      <c r="I148" s="312" t="s">
        <v>65</v>
      </c>
      <c r="J148" s="312" t="s">
        <v>1566</v>
      </c>
      <c r="K148" s="311"/>
    </row>
    <row r="149" ht="17.25" customHeight="1">
      <c r="B149" s="309"/>
      <c r="C149" s="314" t="s">
        <v>1567</v>
      </c>
      <c r="D149" s="314"/>
      <c r="E149" s="314"/>
      <c r="F149" s="315" t="s">
        <v>1568</v>
      </c>
      <c r="G149" s="316"/>
      <c r="H149" s="314"/>
      <c r="I149" s="314"/>
      <c r="J149" s="314" t="s">
        <v>1569</v>
      </c>
      <c r="K149" s="311"/>
    </row>
    <row r="150" ht="5.25" customHeight="1">
      <c r="B150" s="320"/>
      <c r="C150" s="317"/>
      <c r="D150" s="317"/>
      <c r="E150" s="317"/>
      <c r="F150" s="317"/>
      <c r="G150" s="318"/>
      <c r="H150" s="317"/>
      <c r="I150" s="317"/>
      <c r="J150" s="317"/>
      <c r="K150" s="341"/>
    </row>
    <row r="151" ht="15" customHeight="1">
      <c r="B151" s="320"/>
      <c r="C151" s="345" t="s">
        <v>1573</v>
      </c>
      <c r="D151" s="297"/>
      <c r="E151" s="297"/>
      <c r="F151" s="346" t="s">
        <v>1570</v>
      </c>
      <c r="G151" s="297"/>
      <c r="H151" s="345" t="s">
        <v>1610</v>
      </c>
      <c r="I151" s="345" t="s">
        <v>1572</v>
      </c>
      <c r="J151" s="345">
        <v>120</v>
      </c>
      <c r="K151" s="341"/>
    </row>
    <row r="152" ht="15" customHeight="1">
      <c r="B152" s="320"/>
      <c r="C152" s="345" t="s">
        <v>1619</v>
      </c>
      <c r="D152" s="297"/>
      <c r="E152" s="297"/>
      <c r="F152" s="346" t="s">
        <v>1570</v>
      </c>
      <c r="G152" s="297"/>
      <c r="H152" s="345" t="s">
        <v>1630</v>
      </c>
      <c r="I152" s="345" t="s">
        <v>1572</v>
      </c>
      <c r="J152" s="345" t="s">
        <v>1621</v>
      </c>
      <c r="K152" s="341"/>
    </row>
    <row r="153" ht="15" customHeight="1">
      <c r="B153" s="320"/>
      <c r="C153" s="345" t="s">
        <v>93</v>
      </c>
      <c r="D153" s="297"/>
      <c r="E153" s="297"/>
      <c r="F153" s="346" t="s">
        <v>1570</v>
      </c>
      <c r="G153" s="297"/>
      <c r="H153" s="345" t="s">
        <v>1631</v>
      </c>
      <c r="I153" s="345" t="s">
        <v>1572</v>
      </c>
      <c r="J153" s="345" t="s">
        <v>1621</v>
      </c>
      <c r="K153" s="341"/>
    </row>
    <row r="154" ht="15" customHeight="1">
      <c r="B154" s="320"/>
      <c r="C154" s="345" t="s">
        <v>1575</v>
      </c>
      <c r="D154" s="297"/>
      <c r="E154" s="297"/>
      <c r="F154" s="346" t="s">
        <v>1576</v>
      </c>
      <c r="G154" s="297"/>
      <c r="H154" s="345" t="s">
        <v>1610</v>
      </c>
      <c r="I154" s="345" t="s">
        <v>1572</v>
      </c>
      <c r="J154" s="345">
        <v>50</v>
      </c>
      <c r="K154" s="341"/>
    </row>
    <row r="155" ht="15" customHeight="1">
      <c r="B155" s="320"/>
      <c r="C155" s="345" t="s">
        <v>1578</v>
      </c>
      <c r="D155" s="297"/>
      <c r="E155" s="297"/>
      <c r="F155" s="346" t="s">
        <v>1570</v>
      </c>
      <c r="G155" s="297"/>
      <c r="H155" s="345" t="s">
        <v>1610</v>
      </c>
      <c r="I155" s="345" t="s">
        <v>1580</v>
      </c>
      <c r="J155" s="345"/>
      <c r="K155" s="341"/>
    </row>
    <row r="156" ht="15" customHeight="1">
      <c r="B156" s="320"/>
      <c r="C156" s="345" t="s">
        <v>1589</v>
      </c>
      <c r="D156" s="297"/>
      <c r="E156" s="297"/>
      <c r="F156" s="346" t="s">
        <v>1576</v>
      </c>
      <c r="G156" s="297"/>
      <c r="H156" s="345" t="s">
        <v>1610</v>
      </c>
      <c r="I156" s="345" t="s">
        <v>1572</v>
      </c>
      <c r="J156" s="345">
        <v>50</v>
      </c>
      <c r="K156" s="341"/>
    </row>
    <row r="157" ht="15" customHeight="1">
      <c r="B157" s="320"/>
      <c r="C157" s="345" t="s">
        <v>1597</v>
      </c>
      <c r="D157" s="297"/>
      <c r="E157" s="297"/>
      <c r="F157" s="346" t="s">
        <v>1576</v>
      </c>
      <c r="G157" s="297"/>
      <c r="H157" s="345" t="s">
        <v>1610</v>
      </c>
      <c r="I157" s="345" t="s">
        <v>1572</v>
      </c>
      <c r="J157" s="345">
        <v>50</v>
      </c>
      <c r="K157" s="341"/>
    </row>
    <row r="158" ht="15" customHeight="1">
      <c r="B158" s="320"/>
      <c r="C158" s="345" t="s">
        <v>1595</v>
      </c>
      <c r="D158" s="297"/>
      <c r="E158" s="297"/>
      <c r="F158" s="346" t="s">
        <v>1576</v>
      </c>
      <c r="G158" s="297"/>
      <c r="H158" s="345" t="s">
        <v>1610</v>
      </c>
      <c r="I158" s="345" t="s">
        <v>1572</v>
      </c>
      <c r="J158" s="345">
        <v>50</v>
      </c>
      <c r="K158" s="341"/>
    </row>
    <row r="159" ht="15" customHeight="1">
      <c r="B159" s="320"/>
      <c r="C159" s="345" t="s">
        <v>126</v>
      </c>
      <c r="D159" s="297"/>
      <c r="E159" s="297"/>
      <c r="F159" s="346" t="s">
        <v>1570</v>
      </c>
      <c r="G159" s="297"/>
      <c r="H159" s="345" t="s">
        <v>1632</v>
      </c>
      <c r="I159" s="345" t="s">
        <v>1572</v>
      </c>
      <c r="J159" s="345" t="s">
        <v>1633</v>
      </c>
      <c r="K159" s="341"/>
    </row>
    <row r="160" ht="15" customHeight="1">
      <c r="B160" s="320"/>
      <c r="C160" s="345" t="s">
        <v>1634</v>
      </c>
      <c r="D160" s="297"/>
      <c r="E160" s="297"/>
      <c r="F160" s="346" t="s">
        <v>1570</v>
      </c>
      <c r="G160" s="297"/>
      <c r="H160" s="345" t="s">
        <v>1635</v>
      </c>
      <c r="I160" s="345" t="s">
        <v>1605</v>
      </c>
      <c r="J160" s="345"/>
      <c r="K160" s="341"/>
    </row>
    <row r="161" ht="15" customHeight="1">
      <c r="B161" s="347"/>
      <c r="C161" s="329"/>
      <c r="D161" s="329"/>
      <c r="E161" s="329"/>
      <c r="F161" s="329"/>
      <c r="G161" s="329"/>
      <c r="H161" s="329"/>
      <c r="I161" s="329"/>
      <c r="J161" s="329"/>
      <c r="K161" s="348"/>
    </row>
    <row r="162" ht="18.75" customHeight="1">
      <c r="B162" s="294"/>
      <c r="C162" s="297"/>
      <c r="D162" s="297"/>
      <c r="E162" s="297"/>
      <c r="F162" s="319"/>
      <c r="G162" s="297"/>
      <c r="H162" s="297"/>
      <c r="I162" s="297"/>
      <c r="J162" s="297"/>
      <c r="K162" s="294"/>
    </row>
    <row r="163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ht="45" customHeight="1">
      <c r="B165" s="287"/>
      <c r="C165" s="288" t="s">
        <v>1636</v>
      </c>
      <c r="D165" s="288"/>
      <c r="E165" s="288"/>
      <c r="F165" s="288"/>
      <c r="G165" s="288"/>
      <c r="H165" s="288"/>
      <c r="I165" s="288"/>
      <c r="J165" s="288"/>
      <c r="K165" s="289"/>
    </row>
    <row r="166" ht="17.25" customHeight="1">
      <c r="B166" s="287"/>
      <c r="C166" s="312" t="s">
        <v>1564</v>
      </c>
      <c r="D166" s="312"/>
      <c r="E166" s="312"/>
      <c r="F166" s="312" t="s">
        <v>1565</v>
      </c>
      <c r="G166" s="349"/>
      <c r="H166" s="350" t="s">
        <v>62</v>
      </c>
      <c r="I166" s="350" t="s">
        <v>65</v>
      </c>
      <c r="J166" s="312" t="s">
        <v>1566</v>
      </c>
      <c r="K166" s="289"/>
    </row>
    <row r="167" ht="17.25" customHeight="1">
      <c r="B167" s="290"/>
      <c r="C167" s="314" t="s">
        <v>1567</v>
      </c>
      <c r="D167" s="314"/>
      <c r="E167" s="314"/>
      <c r="F167" s="315" t="s">
        <v>1568</v>
      </c>
      <c r="G167" s="351"/>
      <c r="H167" s="352"/>
      <c r="I167" s="352"/>
      <c r="J167" s="314" t="s">
        <v>1569</v>
      </c>
      <c r="K167" s="292"/>
    </row>
    <row r="168" ht="5.25" customHeight="1">
      <c r="B168" s="320"/>
      <c r="C168" s="317"/>
      <c r="D168" s="317"/>
      <c r="E168" s="317"/>
      <c r="F168" s="317"/>
      <c r="G168" s="318"/>
      <c r="H168" s="317"/>
      <c r="I168" s="317"/>
      <c r="J168" s="317"/>
      <c r="K168" s="341"/>
    </row>
    <row r="169" ht="15" customHeight="1">
      <c r="B169" s="320"/>
      <c r="C169" s="297" t="s">
        <v>1573</v>
      </c>
      <c r="D169" s="297"/>
      <c r="E169" s="297"/>
      <c r="F169" s="319" t="s">
        <v>1570</v>
      </c>
      <c r="G169" s="297"/>
      <c r="H169" s="297" t="s">
        <v>1610</v>
      </c>
      <c r="I169" s="297" t="s">
        <v>1572</v>
      </c>
      <c r="J169" s="297">
        <v>120</v>
      </c>
      <c r="K169" s="341"/>
    </row>
    <row r="170" ht="15" customHeight="1">
      <c r="B170" s="320"/>
      <c r="C170" s="297" t="s">
        <v>1619</v>
      </c>
      <c r="D170" s="297"/>
      <c r="E170" s="297"/>
      <c r="F170" s="319" t="s">
        <v>1570</v>
      </c>
      <c r="G170" s="297"/>
      <c r="H170" s="297" t="s">
        <v>1620</v>
      </c>
      <c r="I170" s="297" t="s">
        <v>1572</v>
      </c>
      <c r="J170" s="297" t="s">
        <v>1621</v>
      </c>
      <c r="K170" s="341"/>
    </row>
    <row r="171" ht="15" customHeight="1">
      <c r="B171" s="320"/>
      <c r="C171" s="297" t="s">
        <v>93</v>
      </c>
      <c r="D171" s="297"/>
      <c r="E171" s="297"/>
      <c r="F171" s="319" t="s">
        <v>1570</v>
      </c>
      <c r="G171" s="297"/>
      <c r="H171" s="297" t="s">
        <v>1637</v>
      </c>
      <c r="I171" s="297" t="s">
        <v>1572</v>
      </c>
      <c r="J171" s="297" t="s">
        <v>1621</v>
      </c>
      <c r="K171" s="341"/>
    </row>
    <row r="172" ht="15" customHeight="1">
      <c r="B172" s="320"/>
      <c r="C172" s="297" t="s">
        <v>1575</v>
      </c>
      <c r="D172" s="297"/>
      <c r="E172" s="297"/>
      <c r="F172" s="319" t="s">
        <v>1576</v>
      </c>
      <c r="G172" s="297"/>
      <c r="H172" s="297" t="s">
        <v>1637</v>
      </c>
      <c r="I172" s="297" t="s">
        <v>1572</v>
      </c>
      <c r="J172" s="297">
        <v>50</v>
      </c>
      <c r="K172" s="341"/>
    </row>
    <row r="173" ht="15" customHeight="1">
      <c r="B173" s="320"/>
      <c r="C173" s="297" t="s">
        <v>1578</v>
      </c>
      <c r="D173" s="297"/>
      <c r="E173" s="297"/>
      <c r="F173" s="319" t="s">
        <v>1570</v>
      </c>
      <c r="G173" s="297"/>
      <c r="H173" s="297" t="s">
        <v>1637</v>
      </c>
      <c r="I173" s="297" t="s">
        <v>1580</v>
      </c>
      <c r="J173" s="297"/>
      <c r="K173" s="341"/>
    </row>
    <row r="174" ht="15" customHeight="1">
      <c r="B174" s="320"/>
      <c r="C174" s="297" t="s">
        <v>1589</v>
      </c>
      <c r="D174" s="297"/>
      <c r="E174" s="297"/>
      <c r="F174" s="319" t="s">
        <v>1576</v>
      </c>
      <c r="G174" s="297"/>
      <c r="H174" s="297" t="s">
        <v>1637</v>
      </c>
      <c r="I174" s="297" t="s">
        <v>1572</v>
      </c>
      <c r="J174" s="297">
        <v>50</v>
      </c>
      <c r="K174" s="341"/>
    </row>
    <row r="175" ht="15" customHeight="1">
      <c r="B175" s="320"/>
      <c r="C175" s="297" t="s">
        <v>1597</v>
      </c>
      <c r="D175" s="297"/>
      <c r="E175" s="297"/>
      <c r="F175" s="319" t="s">
        <v>1576</v>
      </c>
      <c r="G175" s="297"/>
      <c r="H175" s="297" t="s">
        <v>1637</v>
      </c>
      <c r="I175" s="297" t="s">
        <v>1572</v>
      </c>
      <c r="J175" s="297">
        <v>50</v>
      </c>
      <c r="K175" s="341"/>
    </row>
    <row r="176" ht="15" customHeight="1">
      <c r="B176" s="320"/>
      <c r="C176" s="297" t="s">
        <v>1595</v>
      </c>
      <c r="D176" s="297"/>
      <c r="E176" s="297"/>
      <c r="F176" s="319" t="s">
        <v>1576</v>
      </c>
      <c r="G176" s="297"/>
      <c r="H176" s="297" t="s">
        <v>1637</v>
      </c>
      <c r="I176" s="297" t="s">
        <v>1572</v>
      </c>
      <c r="J176" s="297">
        <v>50</v>
      </c>
      <c r="K176" s="341"/>
    </row>
    <row r="177" ht="15" customHeight="1">
      <c r="B177" s="320"/>
      <c r="C177" s="297" t="s">
        <v>144</v>
      </c>
      <c r="D177" s="297"/>
      <c r="E177" s="297"/>
      <c r="F177" s="319" t="s">
        <v>1570</v>
      </c>
      <c r="G177" s="297"/>
      <c r="H177" s="297" t="s">
        <v>1638</v>
      </c>
      <c r="I177" s="297" t="s">
        <v>1639</v>
      </c>
      <c r="J177" s="297"/>
      <c r="K177" s="341"/>
    </row>
    <row r="178" ht="15" customHeight="1">
      <c r="B178" s="320"/>
      <c r="C178" s="297" t="s">
        <v>65</v>
      </c>
      <c r="D178" s="297"/>
      <c r="E178" s="297"/>
      <c r="F178" s="319" t="s">
        <v>1570</v>
      </c>
      <c r="G178" s="297"/>
      <c r="H178" s="297" t="s">
        <v>1640</v>
      </c>
      <c r="I178" s="297" t="s">
        <v>1641</v>
      </c>
      <c r="J178" s="297">
        <v>1</v>
      </c>
      <c r="K178" s="341"/>
    </row>
    <row r="179" ht="15" customHeight="1">
      <c r="B179" s="320"/>
      <c r="C179" s="297" t="s">
        <v>61</v>
      </c>
      <c r="D179" s="297"/>
      <c r="E179" s="297"/>
      <c r="F179" s="319" t="s">
        <v>1570</v>
      </c>
      <c r="G179" s="297"/>
      <c r="H179" s="297" t="s">
        <v>1642</v>
      </c>
      <c r="I179" s="297" t="s">
        <v>1572</v>
      </c>
      <c r="J179" s="297">
        <v>20</v>
      </c>
      <c r="K179" s="341"/>
    </row>
    <row r="180" ht="15" customHeight="1">
      <c r="B180" s="320"/>
      <c r="C180" s="297" t="s">
        <v>62</v>
      </c>
      <c r="D180" s="297"/>
      <c r="E180" s="297"/>
      <c r="F180" s="319" t="s">
        <v>1570</v>
      </c>
      <c r="G180" s="297"/>
      <c r="H180" s="297" t="s">
        <v>1643</v>
      </c>
      <c r="I180" s="297" t="s">
        <v>1572</v>
      </c>
      <c r="J180" s="297">
        <v>255</v>
      </c>
      <c r="K180" s="341"/>
    </row>
    <row r="181" ht="15" customHeight="1">
      <c r="B181" s="320"/>
      <c r="C181" s="297" t="s">
        <v>145</v>
      </c>
      <c r="D181" s="297"/>
      <c r="E181" s="297"/>
      <c r="F181" s="319" t="s">
        <v>1570</v>
      </c>
      <c r="G181" s="297"/>
      <c r="H181" s="297" t="s">
        <v>1534</v>
      </c>
      <c r="I181" s="297" t="s">
        <v>1572</v>
      </c>
      <c r="J181" s="297">
        <v>10</v>
      </c>
      <c r="K181" s="341"/>
    </row>
    <row r="182" ht="15" customHeight="1">
      <c r="B182" s="320"/>
      <c r="C182" s="297" t="s">
        <v>146</v>
      </c>
      <c r="D182" s="297"/>
      <c r="E182" s="297"/>
      <c r="F182" s="319" t="s">
        <v>1570</v>
      </c>
      <c r="G182" s="297"/>
      <c r="H182" s="297" t="s">
        <v>1644</v>
      </c>
      <c r="I182" s="297" t="s">
        <v>1605</v>
      </c>
      <c r="J182" s="297"/>
      <c r="K182" s="341"/>
    </row>
    <row r="183" ht="15" customHeight="1">
      <c r="B183" s="320"/>
      <c r="C183" s="297" t="s">
        <v>1645</v>
      </c>
      <c r="D183" s="297"/>
      <c r="E183" s="297"/>
      <c r="F183" s="319" t="s">
        <v>1570</v>
      </c>
      <c r="G183" s="297"/>
      <c r="H183" s="297" t="s">
        <v>1646</v>
      </c>
      <c r="I183" s="297" t="s">
        <v>1605</v>
      </c>
      <c r="J183" s="297"/>
      <c r="K183" s="341"/>
    </row>
    <row r="184" ht="15" customHeight="1">
      <c r="B184" s="320"/>
      <c r="C184" s="297" t="s">
        <v>1634</v>
      </c>
      <c r="D184" s="297"/>
      <c r="E184" s="297"/>
      <c r="F184" s="319" t="s">
        <v>1570</v>
      </c>
      <c r="G184" s="297"/>
      <c r="H184" s="297" t="s">
        <v>1647</v>
      </c>
      <c r="I184" s="297" t="s">
        <v>1605</v>
      </c>
      <c r="J184" s="297"/>
      <c r="K184" s="341"/>
    </row>
    <row r="185" ht="15" customHeight="1">
      <c r="B185" s="320"/>
      <c r="C185" s="297" t="s">
        <v>148</v>
      </c>
      <c r="D185" s="297"/>
      <c r="E185" s="297"/>
      <c r="F185" s="319" t="s">
        <v>1576</v>
      </c>
      <c r="G185" s="297"/>
      <c r="H185" s="297" t="s">
        <v>1648</v>
      </c>
      <c r="I185" s="297" t="s">
        <v>1572</v>
      </c>
      <c r="J185" s="297">
        <v>50</v>
      </c>
      <c r="K185" s="341"/>
    </row>
    <row r="186" ht="15" customHeight="1">
      <c r="B186" s="320"/>
      <c r="C186" s="297" t="s">
        <v>1649</v>
      </c>
      <c r="D186" s="297"/>
      <c r="E186" s="297"/>
      <c r="F186" s="319" t="s">
        <v>1576</v>
      </c>
      <c r="G186" s="297"/>
      <c r="H186" s="297" t="s">
        <v>1650</v>
      </c>
      <c r="I186" s="297" t="s">
        <v>1651</v>
      </c>
      <c r="J186" s="297"/>
      <c r="K186" s="341"/>
    </row>
    <row r="187" ht="15" customHeight="1">
      <c r="B187" s="320"/>
      <c r="C187" s="297" t="s">
        <v>1652</v>
      </c>
      <c r="D187" s="297"/>
      <c r="E187" s="297"/>
      <c r="F187" s="319" t="s">
        <v>1576</v>
      </c>
      <c r="G187" s="297"/>
      <c r="H187" s="297" t="s">
        <v>1653</v>
      </c>
      <c r="I187" s="297" t="s">
        <v>1651</v>
      </c>
      <c r="J187" s="297"/>
      <c r="K187" s="341"/>
    </row>
    <row r="188" ht="15" customHeight="1">
      <c r="B188" s="320"/>
      <c r="C188" s="297" t="s">
        <v>1654</v>
      </c>
      <c r="D188" s="297"/>
      <c r="E188" s="297"/>
      <c r="F188" s="319" t="s">
        <v>1576</v>
      </c>
      <c r="G188" s="297"/>
      <c r="H188" s="297" t="s">
        <v>1655</v>
      </c>
      <c r="I188" s="297" t="s">
        <v>1651</v>
      </c>
      <c r="J188" s="297"/>
      <c r="K188" s="341"/>
    </row>
    <row r="189" ht="15" customHeight="1">
      <c r="B189" s="320"/>
      <c r="C189" s="353" t="s">
        <v>1656</v>
      </c>
      <c r="D189" s="297"/>
      <c r="E189" s="297"/>
      <c r="F189" s="319" t="s">
        <v>1576</v>
      </c>
      <c r="G189" s="297"/>
      <c r="H189" s="297" t="s">
        <v>1657</v>
      </c>
      <c r="I189" s="297" t="s">
        <v>1658</v>
      </c>
      <c r="J189" s="354" t="s">
        <v>1659</v>
      </c>
      <c r="K189" s="341"/>
    </row>
    <row r="190" ht="15" customHeight="1">
      <c r="B190" s="320"/>
      <c r="C190" s="304" t="s">
        <v>50</v>
      </c>
      <c r="D190" s="297"/>
      <c r="E190" s="297"/>
      <c r="F190" s="319" t="s">
        <v>1570</v>
      </c>
      <c r="G190" s="297"/>
      <c r="H190" s="294" t="s">
        <v>1660</v>
      </c>
      <c r="I190" s="297" t="s">
        <v>1661</v>
      </c>
      <c r="J190" s="297"/>
      <c r="K190" s="341"/>
    </row>
    <row r="191" ht="15" customHeight="1">
      <c r="B191" s="320"/>
      <c r="C191" s="304" t="s">
        <v>1662</v>
      </c>
      <c r="D191" s="297"/>
      <c r="E191" s="297"/>
      <c r="F191" s="319" t="s">
        <v>1570</v>
      </c>
      <c r="G191" s="297"/>
      <c r="H191" s="297" t="s">
        <v>1663</v>
      </c>
      <c r="I191" s="297" t="s">
        <v>1605</v>
      </c>
      <c r="J191" s="297"/>
      <c r="K191" s="341"/>
    </row>
    <row r="192" ht="15" customHeight="1">
      <c r="B192" s="320"/>
      <c r="C192" s="304" t="s">
        <v>1664</v>
      </c>
      <c r="D192" s="297"/>
      <c r="E192" s="297"/>
      <c r="F192" s="319" t="s">
        <v>1570</v>
      </c>
      <c r="G192" s="297"/>
      <c r="H192" s="297" t="s">
        <v>1665</v>
      </c>
      <c r="I192" s="297" t="s">
        <v>1605</v>
      </c>
      <c r="J192" s="297"/>
      <c r="K192" s="341"/>
    </row>
    <row r="193" ht="15" customHeight="1">
      <c r="B193" s="320"/>
      <c r="C193" s="304" t="s">
        <v>1666</v>
      </c>
      <c r="D193" s="297"/>
      <c r="E193" s="297"/>
      <c r="F193" s="319" t="s">
        <v>1576</v>
      </c>
      <c r="G193" s="297"/>
      <c r="H193" s="297" t="s">
        <v>1667</v>
      </c>
      <c r="I193" s="297" t="s">
        <v>1605</v>
      </c>
      <c r="J193" s="297"/>
      <c r="K193" s="341"/>
    </row>
    <row r="194" ht="15" customHeight="1">
      <c r="B194" s="347"/>
      <c r="C194" s="355"/>
      <c r="D194" s="329"/>
      <c r="E194" s="329"/>
      <c r="F194" s="329"/>
      <c r="G194" s="329"/>
      <c r="H194" s="329"/>
      <c r="I194" s="329"/>
      <c r="J194" s="329"/>
      <c r="K194" s="348"/>
    </row>
    <row r="195" ht="18.75" customHeight="1">
      <c r="B195" s="294"/>
      <c r="C195" s="297"/>
      <c r="D195" s="297"/>
      <c r="E195" s="297"/>
      <c r="F195" s="319"/>
      <c r="G195" s="297"/>
      <c r="H195" s="297"/>
      <c r="I195" s="297"/>
      <c r="J195" s="297"/>
      <c r="K195" s="294"/>
    </row>
    <row r="196" ht="18.75" customHeight="1">
      <c r="B196" s="294"/>
      <c r="C196" s="297"/>
      <c r="D196" s="297"/>
      <c r="E196" s="297"/>
      <c r="F196" s="319"/>
      <c r="G196" s="297"/>
      <c r="H196" s="297"/>
      <c r="I196" s="297"/>
      <c r="J196" s="297"/>
      <c r="K196" s="294"/>
    </row>
    <row r="197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ht="21">
      <c r="B199" s="287"/>
      <c r="C199" s="288" t="s">
        <v>1668</v>
      </c>
      <c r="D199" s="288"/>
      <c r="E199" s="288"/>
      <c r="F199" s="288"/>
      <c r="G199" s="288"/>
      <c r="H199" s="288"/>
      <c r="I199" s="288"/>
      <c r="J199" s="288"/>
      <c r="K199" s="289"/>
    </row>
    <row r="200" ht="25.5" customHeight="1">
      <c r="B200" s="287"/>
      <c r="C200" s="356" t="s">
        <v>1669</v>
      </c>
      <c r="D200" s="356"/>
      <c r="E200" s="356"/>
      <c r="F200" s="356" t="s">
        <v>1670</v>
      </c>
      <c r="G200" s="357"/>
      <c r="H200" s="356" t="s">
        <v>1671</v>
      </c>
      <c r="I200" s="356"/>
      <c r="J200" s="356"/>
      <c r="K200" s="289"/>
    </row>
    <row r="201" ht="5.25" customHeight="1">
      <c r="B201" s="320"/>
      <c r="C201" s="317"/>
      <c r="D201" s="317"/>
      <c r="E201" s="317"/>
      <c r="F201" s="317"/>
      <c r="G201" s="297"/>
      <c r="H201" s="317"/>
      <c r="I201" s="317"/>
      <c r="J201" s="317"/>
      <c r="K201" s="341"/>
    </row>
    <row r="202" ht="15" customHeight="1">
      <c r="B202" s="320"/>
      <c r="C202" s="297" t="s">
        <v>1661</v>
      </c>
      <c r="D202" s="297"/>
      <c r="E202" s="297"/>
      <c r="F202" s="319" t="s">
        <v>51</v>
      </c>
      <c r="G202" s="297"/>
      <c r="H202" s="297" t="s">
        <v>1672</v>
      </c>
      <c r="I202" s="297"/>
      <c r="J202" s="297"/>
      <c r="K202" s="341"/>
    </row>
    <row r="203" ht="15" customHeight="1">
      <c r="B203" s="320"/>
      <c r="C203" s="326"/>
      <c r="D203" s="297"/>
      <c r="E203" s="297"/>
      <c r="F203" s="319" t="s">
        <v>52</v>
      </c>
      <c r="G203" s="297"/>
      <c r="H203" s="297" t="s">
        <v>1673</v>
      </c>
      <c r="I203" s="297"/>
      <c r="J203" s="297"/>
      <c r="K203" s="341"/>
    </row>
    <row r="204" ht="15" customHeight="1">
      <c r="B204" s="320"/>
      <c r="C204" s="326"/>
      <c r="D204" s="297"/>
      <c r="E204" s="297"/>
      <c r="F204" s="319" t="s">
        <v>55</v>
      </c>
      <c r="G204" s="297"/>
      <c r="H204" s="297" t="s">
        <v>1674</v>
      </c>
      <c r="I204" s="297"/>
      <c r="J204" s="297"/>
      <c r="K204" s="341"/>
    </row>
    <row r="205" ht="15" customHeight="1">
      <c r="B205" s="320"/>
      <c r="C205" s="297"/>
      <c r="D205" s="297"/>
      <c r="E205" s="297"/>
      <c r="F205" s="319" t="s">
        <v>53</v>
      </c>
      <c r="G205" s="297"/>
      <c r="H205" s="297" t="s">
        <v>1675</v>
      </c>
      <c r="I205" s="297"/>
      <c r="J205" s="297"/>
      <c r="K205" s="341"/>
    </row>
    <row r="206" ht="15" customHeight="1">
      <c r="B206" s="320"/>
      <c r="C206" s="297"/>
      <c r="D206" s="297"/>
      <c r="E206" s="297"/>
      <c r="F206" s="319" t="s">
        <v>54</v>
      </c>
      <c r="G206" s="297"/>
      <c r="H206" s="297" t="s">
        <v>1676</v>
      </c>
      <c r="I206" s="297"/>
      <c r="J206" s="297"/>
      <c r="K206" s="341"/>
    </row>
    <row r="207" ht="15" customHeight="1">
      <c r="B207" s="320"/>
      <c r="C207" s="297"/>
      <c r="D207" s="297"/>
      <c r="E207" s="297"/>
      <c r="F207" s="319"/>
      <c r="G207" s="297"/>
      <c r="H207" s="297"/>
      <c r="I207" s="297"/>
      <c r="J207" s="297"/>
      <c r="K207" s="341"/>
    </row>
    <row r="208" ht="15" customHeight="1">
      <c r="B208" s="320"/>
      <c r="C208" s="297" t="s">
        <v>1617</v>
      </c>
      <c r="D208" s="297"/>
      <c r="E208" s="297"/>
      <c r="F208" s="319" t="s">
        <v>87</v>
      </c>
      <c r="G208" s="297"/>
      <c r="H208" s="297" t="s">
        <v>1677</v>
      </c>
      <c r="I208" s="297"/>
      <c r="J208" s="297"/>
      <c r="K208" s="341"/>
    </row>
    <row r="209" ht="15" customHeight="1">
      <c r="B209" s="320"/>
      <c r="C209" s="326"/>
      <c r="D209" s="297"/>
      <c r="E209" s="297"/>
      <c r="F209" s="319" t="s">
        <v>1513</v>
      </c>
      <c r="G209" s="297"/>
      <c r="H209" s="297" t="s">
        <v>1514</v>
      </c>
      <c r="I209" s="297"/>
      <c r="J209" s="297"/>
      <c r="K209" s="341"/>
    </row>
    <row r="210" ht="15" customHeight="1">
      <c r="B210" s="320"/>
      <c r="C210" s="297"/>
      <c r="D210" s="297"/>
      <c r="E210" s="297"/>
      <c r="F210" s="319" t="s">
        <v>1511</v>
      </c>
      <c r="G210" s="297"/>
      <c r="H210" s="297" t="s">
        <v>1678</v>
      </c>
      <c r="I210" s="297"/>
      <c r="J210" s="297"/>
      <c r="K210" s="341"/>
    </row>
    <row r="211" ht="15" customHeight="1">
      <c r="B211" s="358"/>
      <c r="C211" s="326"/>
      <c r="D211" s="326"/>
      <c r="E211" s="326"/>
      <c r="F211" s="319" t="s">
        <v>1515</v>
      </c>
      <c r="G211" s="304"/>
      <c r="H211" s="345" t="s">
        <v>1516</v>
      </c>
      <c r="I211" s="345"/>
      <c r="J211" s="345"/>
      <c r="K211" s="359"/>
    </row>
    <row r="212" ht="15" customHeight="1">
      <c r="B212" s="358"/>
      <c r="C212" s="326"/>
      <c r="D212" s="326"/>
      <c r="E212" s="326"/>
      <c r="F212" s="319" t="s">
        <v>1517</v>
      </c>
      <c r="G212" s="304"/>
      <c r="H212" s="345" t="s">
        <v>957</v>
      </c>
      <c r="I212" s="345"/>
      <c r="J212" s="345"/>
      <c r="K212" s="359"/>
    </row>
    <row r="213" ht="15" customHeight="1">
      <c r="B213" s="358"/>
      <c r="C213" s="326"/>
      <c r="D213" s="326"/>
      <c r="E213" s="326"/>
      <c r="F213" s="360"/>
      <c r="G213" s="304"/>
      <c r="H213" s="361"/>
      <c r="I213" s="361"/>
      <c r="J213" s="361"/>
      <c r="K213" s="359"/>
    </row>
    <row r="214" ht="15" customHeight="1">
      <c r="B214" s="358"/>
      <c r="C214" s="297" t="s">
        <v>1641</v>
      </c>
      <c r="D214" s="326"/>
      <c r="E214" s="326"/>
      <c r="F214" s="319">
        <v>1</v>
      </c>
      <c r="G214" s="304"/>
      <c r="H214" s="345" t="s">
        <v>1679</v>
      </c>
      <c r="I214" s="345"/>
      <c r="J214" s="345"/>
      <c r="K214" s="359"/>
    </row>
    <row r="215" ht="15" customHeight="1">
      <c r="B215" s="358"/>
      <c r="C215" s="326"/>
      <c r="D215" s="326"/>
      <c r="E215" s="326"/>
      <c r="F215" s="319">
        <v>2</v>
      </c>
      <c r="G215" s="304"/>
      <c r="H215" s="345" t="s">
        <v>1680</v>
      </c>
      <c r="I215" s="345"/>
      <c r="J215" s="345"/>
      <c r="K215" s="359"/>
    </row>
    <row r="216" ht="15" customHeight="1">
      <c r="B216" s="358"/>
      <c r="C216" s="326"/>
      <c r="D216" s="326"/>
      <c r="E216" s="326"/>
      <c r="F216" s="319">
        <v>3</v>
      </c>
      <c r="G216" s="304"/>
      <c r="H216" s="345" t="s">
        <v>1681</v>
      </c>
      <c r="I216" s="345"/>
      <c r="J216" s="345"/>
      <c r="K216" s="359"/>
    </row>
    <row r="217" ht="15" customHeight="1">
      <c r="B217" s="358"/>
      <c r="C217" s="326"/>
      <c r="D217" s="326"/>
      <c r="E217" s="326"/>
      <c r="F217" s="319">
        <v>4</v>
      </c>
      <c r="G217" s="304"/>
      <c r="H217" s="345" t="s">
        <v>1682</v>
      </c>
      <c r="I217" s="345"/>
      <c r="J217" s="345"/>
      <c r="K217" s="359"/>
    </row>
    <row r="218" ht="12.75" customHeight="1">
      <c r="B218" s="362"/>
      <c r="C218" s="363"/>
      <c r="D218" s="363"/>
      <c r="E218" s="363"/>
      <c r="F218" s="363"/>
      <c r="G218" s="363"/>
      <c r="H218" s="363"/>
      <c r="I218" s="363"/>
      <c r="J218" s="363"/>
      <c r="K218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94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90</v>
      </c>
    </row>
    <row r="4" ht="24.96" customHeight="1">
      <c r="B4" s="20"/>
      <c r="D4" s="140" t="s">
        <v>119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Stavební úpravy ZŠ - učebna chemie a WC imobilní, ul. Letců R.A.F., Nymburk</v>
      </c>
      <c r="F7" s="141"/>
      <c r="G7" s="141"/>
      <c r="H7" s="141"/>
      <c r="L7" s="20"/>
    </row>
    <row r="8" ht="12" customHeight="1">
      <c r="B8" s="20"/>
      <c r="D8" s="141" t="s">
        <v>120</v>
      </c>
      <c r="L8" s="20"/>
    </row>
    <row r="9" s="1" customFormat="1" ht="16.5" customHeight="1">
      <c r="B9" s="44"/>
      <c r="E9" s="142" t="s">
        <v>121</v>
      </c>
      <c r="F9" s="1"/>
      <c r="G9" s="1"/>
      <c r="H9" s="1"/>
      <c r="I9" s="143"/>
      <c r="L9" s="44"/>
    </row>
    <row r="10" s="1" customFormat="1" ht="12" customHeight="1">
      <c r="B10" s="44"/>
      <c r="D10" s="141" t="s">
        <v>122</v>
      </c>
      <c r="I10" s="143"/>
      <c r="L10" s="44"/>
    </row>
    <row r="11" s="1" customFormat="1" ht="36.96" customHeight="1">
      <c r="B11" s="44"/>
      <c r="E11" s="144" t="s">
        <v>123</v>
      </c>
      <c r="F11" s="1"/>
      <c r="G11" s="1"/>
      <c r="H11" s="1"/>
      <c r="I11" s="143"/>
      <c r="L11" s="44"/>
    </row>
    <row r="12" s="1" customFormat="1">
      <c r="B12" s="44"/>
      <c r="I12" s="143"/>
      <c r="L12" s="44"/>
    </row>
    <row r="13" s="1" customFormat="1" ht="12" customHeight="1">
      <c r="B13" s="44"/>
      <c r="D13" s="141" t="s">
        <v>18</v>
      </c>
      <c r="F13" s="17" t="s">
        <v>19</v>
      </c>
      <c r="I13" s="145" t="s">
        <v>20</v>
      </c>
      <c r="J13" s="17" t="s">
        <v>21</v>
      </c>
      <c r="L13" s="44"/>
    </row>
    <row r="14" s="1" customFormat="1" ht="12" customHeight="1">
      <c r="B14" s="44"/>
      <c r="D14" s="141" t="s">
        <v>22</v>
      </c>
      <c r="F14" s="17" t="s">
        <v>124</v>
      </c>
      <c r="I14" s="145" t="s">
        <v>24</v>
      </c>
      <c r="J14" s="146" t="str">
        <f>'Rekapitulace stavby'!AN8</f>
        <v>12. 11. 2020</v>
      </c>
      <c r="L14" s="44"/>
    </row>
    <row r="15" s="1" customFormat="1" ht="21.84" customHeight="1">
      <c r="B15" s="44"/>
      <c r="D15" s="147" t="s">
        <v>26</v>
      </c>
      <c r="F15" s="148" t="s">
        <v>27</v>
      </c>
      <c r="I15" s="149" t="s">
        <v>28</v>
      </c>
      <c r="J15" s="148" t="s">
        <v>29</v>
      </c>
      <c r="L15" s="44"/>
    </row>
    <row r="16" s="1" customFormat="1" ht="12" customHeight="1">
      <c r="B16" s="44"/>
      <c r="D16" s="141" t="s">
        <v>30</v>
      </c>
      <c r="I16" s="145" t="s">
        <v>31</v>
      </c>
      <c r="J16" s="17" t="s">
        <v>32</v>
      </c>
      <c r="L16" s="44"/>
    </row>
    <row r="17" s="1" customFormat="1" ht="18" customHeight="1">
      <c r="B17" s="44"/>
      <c r="E17" s="17" t="s">
        <v>33</v>
      </c>
      <c r="I17" s="145" t="s">
        <v>34</v>
      </c>
      <c r="J17" s="17" t="s">
        <v>35</v>
      </c>
      <c r="L17" s="44"/>
    </row>
    <row r="18" s="1" customFormat="1" ht="6.96" customHeight="1">
      <c r="B18" s="44"/>
      <c r="I18" s="143"/>
      <c r="L18" s="44"/>
    </row>
    <row r="19" s="1" customFormat="1" ht="12" customHeight="1">
      <c r="B19" s="44"/>
      <c r="D19" s="141" t="s">
        <v>36</v>
      </c>
      <c r="I19" s="145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5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3"/>
      <c r="L21" s="44"/>
    </row>
    <row r="22" s="1" customFormat="1" ht="12" customHeight="1">
      <c r="B22" s="44"/>
      <c r="D22" s="141" t="s">
        <v>38</v>
      </c>
      <c r="I22" s="145" t="s">
        <v>31</v>
      </c>
      <c r="J22" s="17" t="s">
        <v>39</v>
      </c>
      <c r="L22" s="44"/>
    </row>
    <row r="23" s="1" customFormat="1" ht="18" customHeight="1">
      <c r="B23" s="44"/>
      <c r="E23" s="17" t="s">
        <v>40</v>
      </c>
      <c r="I23" s="145" t="s">
        <v>34</v>
      </c>
      <c r="J23" s="17" t="s">
        <v>41</v>
      </c>
      <c r="L23" s="44"/>
    </row>
    <row r="24" s="1" customFormat="1" ht="6.96" customHeight="1">
      <c r="B24" s="44"/>
      <c r="I24" s="143"/>
      <c r="L24" s="44"/>
    </row>
    <row r="25" s="1" customFormat="1" ht="12" customHeight="1">
      <c r="B25" s="44"/>
      <c r="D25" s="141" t="s">
        <v>43</v>
      </c>
      <c r="I25" s="145" t="s">
        <v>31</v>
      </c>
      <c r="J25" s="17" t="s">
        <v>39</v>
      </c>
      <c r="L25" s="44"/>
    </row>
    <row r="26" s="1" customFormat="1" ht="18" customHeight="1">
      <c r="B26" s="44"/>
      <c r="E26" s="17" t="s">
        <v>40</v>
      </c>
      <c r="I26" s="145" t="s">
        <v>34</v>
      </c>
      <c r="J26" s="17" t="s">
        <v>41</v>
      </c>
      <c r="L26" s="44"/>
    </row>
    <row r="27" s="1" customFormat="1" ht="6.96" customHeight="1">
      <c r="B27" s="44"/>
      <c r="I27" s="143"/>
      <c r="L27" s="44"/>
    </row>
    <row r="28" s="1" customFormat="1" ht="12" customHeight="1">
      <c r="B28" s="44"/>
      <c r="D28" s="141" t="s">
        <v>44</v>
      </c>
      <c r="I28" s="143"/>
      <c r="L28" s="44"/>
    </row>
    <row r="29" s="7" customFormat="1" ht="16.5" customHeight="1">
      <c r="B29" s="150"/>
      <c r="E29" s="151" t="s">
        <v>79</v>
      </c>
      <c r="F29" s="151"/>
      <c r="G29" s="151"/>
      <c r="H29" s="151"/>
      <c r="I29" s="152"/>
      <c r="L29" s="150"/>
    </row>
    <row r="30" s="1" customFormat="1" ht="6.96" customHeight="1">
      <c r="B30" s="44"/>
      <c r="I30" s="143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3"/>
      <c r="J31" s="72"/>
      <c r="K31" s="72"/>
      <c r="L31" s="44"/>
    </row>
    <row r="32" s="1" customFormat="1" ht="25.44" customHeight="1">
      <c r="B32" s="44"/>
      <c r="D32" s="154" t="s">
        <v>46</v>
      </c>
      <c r="I32" s="143"/>
      <c r="J32" s="155">
        <f>ROUND(J99,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3"/>
      <c r="J33" s="72"/>
      <c r="K33" s="72"/>
      <c r="L33" s="44"/>
    </row>
    <row r="34" s="1" customFormat="1" ht="14.4" customHeight="1">
      <c r="B34" s="44"/>
      <c r="F34" s="156" t="s">
        <v>48</v>
      </c>
      <c r="I34" s="157" t="s">
        <v>47</v>
      </c>
      <c r="J34" s="156" t="s">
        <v>49</v>
      </c>
      <c r="L34" s="44"/>
    </row>
    <row r="35" s="1" customFormat="1" ht="14.4" customHeight="1">
      <c r="B35" s="44"/>
      <c r="D35" s="141" t="s">
        <v>50</v>
      </c>
      <c r="E35" s="141" t="s">
        <v>51</v>
      </c>
      <c r="F35" s="158">
        <f>ROUND((SUM(BE99:BE652)),  2)</f>
        <v>0</v>
      </c>
      <c r="I35" s="159">
        <v>0.20999999999999999</v>
      </c>
      <c r="J35" s="158">
        <f>ROUND(((SUM(BE99:BE652))*I35),  2)</f>
        <v>0</v>
      </c>
      <c r="L35" s="44"/>
    </row>
    <row r="36" s="1" customFormat="1" ht="14.4" customHeight="1">
      <c r="B36" s="44"/>
      <c r="E36" s="141" t="s">
        <v>52</v>
      </c>
      <c r="F36" s="158">
        <f>ROUND((SUM(BF99:BF652)),  2)</f>
        <v>0</v>
      </c>
      <c r="I36" s="159">
        <v>0.14999999999999999</v>
      </c>
      <c r="J36" s="158">
        <f>ROUND(((SUM(BF99:BF652))*I36),  2)</f>
        <v>0</v>
      </c>
      <c r="L36" s="44"/>
    </row>
    <row r="37" hidden="1" s="1" customFormat="1" ht="14.4" customHeight="1">
      <c r="B37" s="44"/>
      <c r="E37" s="141" t="s">
        <v>53</v>
      </c>
      <c r="F37" s="158">
        <f>ROUND((SUM(BG99:BG652)),  2)</f>
        <v>0</v>
      </c>
      <c r="I37" s="159">
        <v>0.20999999999999999</v>
      </c>
      <c r="J37" s="158">
        <f>0</f>
        <v>0</v>
      </c>
      <c r="L37" s="44"/>
    </row>
    <row r="38" hidden="1" s="1" customFormat="1" ht="14.4" customHeight="1">
      <c r="B38" s="44"/>
      <c r="E38" s="141" t="s">
        <v>54</v>
      </c>
      <c r="F38" s="158">
        <f>ROUND((SUM(BH99:BH652)),  2)</f>
        <v>0</v>
      </c>
      <c r="I38" s="159">
        <v>0.14999999999999999</v>
      </c>
      <c r="J38" s="158">
        <f>0</f>
        <v>0</v>
      </c>
      <c r="L38" s="44"/>
    </row>
    <row r="39" hidden="1" s="1" customFormat="1" ht="14.4" customHeight="1">
      <c r="B39" s="44"/>
      <c r="E39" s="141" t="s">
        <v>55</v>
      </c>
      <c r="F39" s="158">
        <f>ROUND((SUM(BI99:BI652)),  2)</f>
        <v>0</v>
      </c>
      <c r="I39" s="159">
        <v>0</v>
      </c>
      <c r="J39" s="158">
        <f>0</f>
        <v>0</v>
      </c>
      <c r="L39" s="44"/>
    </row>
    <row r="40" s="1" customFormat="1" ht="6.96" customHeight="1">
      <c r="B40" s="44"/>
      <c r="I40" s="143"/>
      <c r="L40" s="44"/>
    </row>
    <row r="41" s="1" customFormat="1" ht="25.44" customHeight="1">
      <c r="B41" s="44"/>
      <c r="C41" s="160"/>
      <c r="D41" s="161" t="s">
        <v>56</v>
      </c>
      <c r="E41" s="162"/>
      <c r="F41" s="162"/>
      <c r="G41" s="163" t="s">
        <v>57</v>
      </c>
      <c r="H41" s="164" t="s">
        <v>58</v>
      </c>
      <c r="I41" s="165"/>
      <c r="J41" s="166">
        <f>SUM(J32:J39)</f>
        <v>0</v>
      </c>
      <c r="K41" s="167"/>
      <c r="L41" s="44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4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4"/>
    </row>
    <row r="47" s="1" customFormat="1" ht="24.96" customHeight="1">
      <c r="B47" s="39"/>
      <c r="C47" s="23" t="s">
        <v>125</v>
      </c>
      <c r="D47" s="40"/>
      <c r="E47" s="40"/>
      <c r="F47" s="40"/>
      <c r="G47" s="40"/>
      <c r="H47" s="40"/>
      <c r="I47" s="143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3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3"/>
      <c r="J49" s="40"/>
      <c r="K49" s="40"/>
      <c r="L49" s="44"/>
    </row>
    <row r="50" s="1" customFormat="1" ht="16.5" customHeight="1">
      <c r="B50" s="39"/>
      <c r="C50" s="40"/>
      <c r="D50" s="40"/>
      <c r="E50" s="174" t="str">
        <f>E7</f>
        <v>Stavební úpravy ZŠ - učebna chemie a WC imobilní, ul. Letců R.A.F., Nymburk</v>
      </c>
      <c r="F50" s="32"/>
      <c r="G50" s="32"/>
      <c r="H50" s="32"/>
      <c r="I50" s="143"/>
      <c r="J50" s="40"/>
      <c r="K50" s="40"/>
      <c r="L50" s="44"/>
    </row>
    <row r="51" ht="12" customHeight="1">
      <c r="B51" s="21"/>
      <c r="C51" s="32" t="s">
        <v>120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9"/>
      <c r="C52" s="40"/>
      <c r="D52" s="40"/>
      <c r="E52" s="174" t="s">
        <v>121</v>
      </c>
      <c r="F52" s="40"/>
      <c r="G52" s="40"/>
      <c r="H52" s="40"/>
      <c r="I52" s="143"/>
      <c r="J52" s="40"/>
      <c r="K52" s="40"/>
      <c r="L52" s="44"/>
    </row>
    <row r="53" s="1" customFormat="1" ht="12" customHeight="1">
      <c r="B53" s="39"/>
      <c r="C53" s="32" t="s">
        <v>122</v>
      </c>
      <c r="D53" s="40"/>
      <c r="E53" s="40"/>
      <c r="F53" s="40"/>
      <c r="G53" s="40"/>
      <c r="H53" s="40"/>
      <c r="I53" s="143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1 - stavební práce</v>
      </c>
      <c r="F54" s="40"/>
      <c r="G54" s="40"/>
      <c r="H54" s="40"/>
      <c r="I54" s="143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3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 xml:space="preserve">ul. Letců R.A.F., Nymburk </v>
      </c>
      <c r="G56" s="40"/>
      <c r="H56" s="40"/>
      <c r="I56" s="145" t="s">
        <v>24</v>
      </c>
      <c r="J56" s="68" t="str">
        <f>IF(J14="","",J14)</f>
        <v>12. 11. 2020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3"/>
      <c r="J57" s="40"/>
      <c r="K57" s="40"/>
      <c r="L57" s="44"/>
    </row>
    <row r="58" s="1" customFormat="1" ht="24.9" customHeight="1">
      <c r="B58" s="39"/>
      <c r="C58" s="32" t="s">
        <v>30</v>
      </c>
      <c r="D58" s="40"/>
      <c r="E58" s="40"/>
      <c r="F58" s="27" t="str">
        <f>E17</f>
        <v>ZŠ a MŠ Letců R.A.F. 1989 - p.o. Nymburk</v>
      </c>
      <c r="G58" s="40"/>
      <c r="H58" s="40"/>
      <c r="I58" s="145" t="s">
        <v>38</v>
      </c>
      <c r="J58" s="37" t="str">
        <f>E23</f>
        <v xml:space="preserve">S atelier s.r.o., Palackého 920, Náchod   </v>
      </c>
      <c r="K58" s="40"/>
      <c r="L58" s="44"/>
    </row>
    <row r="59" s="1" customFormat="1" ht="24.9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5" t="s">
        <v>43</v>
      </c>
      <c r="J59" s="37" t="str">
        <f>E26</f>
        <v xml:space="preserve">S atelier s.r.o., Palackého 920, Náchod   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3"/>
      <c r="J60" s="40"/>
      <c r="K60" s="40"/>
      <c r="L60" s="44"/>
    </row>
    <row r="61" s="1" customFormat="1" ht="29.28" customHeight="1">
      <c r="B61" s="39"/>
      <c r="C61" s="175" t="s">
        <v>126</v>
      </c>
      <c r="D61" s="176"/>
      <c r="E61" s="176"/>
      <c r="F61" s="176"/>
      <c r="G61" s="176"/>
      <c r="H61" s="176"/>
      <c r="I61" s="177"/>
      <c r="J61" s="178" t="s">
        <v>127</v>
      </c>
      <c r="K61" s="176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3"/>
      <c r="J62" s="40"/>
      <c r="K62" s="40"/>
      <c r="L62" s="44"/>
    </row>
    <row r="63" s="1" customFormat="1" ht="22.8" customHeight="1">
      <c r="B63" s="39"/>
      <c r="C63" s="179" t="s">
        <v>78</v>
      </c>
      <c r="D63" s="40"/>
      <c r="E63" s="40"/>
      <c r="F63" s="40"/>
      <c r="G63" s="40"/>
      <c r="H63" s="40"/>
      <c r="I63" s="143"/>
      <c r="J63" s="98">
        <f>J99</f>
        <v>0</v>
      </c>
      <c r="K63" s="40"/>
      <c r="L63" s="44"/>
      <c r="AU63" s="17" t="s">
        <v>128</v>
      </c>
    </row>
    <row r="64" s="8" customFormat="1" ht="24.96" customHeight="1">
      <c r="B64" s="180"/>
      <c r="C64" s="181"/>
      <c r="D64" s="182" t="s">
        <v>129</v>
      </c>
      <c r="E64" s="183"/>
      <c r="F64" s="183"/>
      <c r="G64" s="183"/>
      <c r="H64" s="183"/>
      <c r="I64" s="184"/>
      <c r="J64" s="185">
        <f>J100</f>
        <v>0</v>
      </c>
      <c r="K64" s="181"/>
      <c r="L64" s="186"/>
    </row>
    <row r="65" s="9" customFormat="1" ht="19.92" customHeight="1">
      <c r="B65" s="187"/>
      <c r="C65" s="122"/>
      <c r="D65" s="188" t="s">
        <v>130</v>
      </c>
      <c r="E65" s="189"/>
      <c r="F65" s="189"/>
      <c r="G65" s="189"/>
      <c r="H65" s="189"/>
      <c r="I65" s="190"/>
      <c r="J65" s="191">
        <f>J101</f>
        <v>0</v>
      </c>
      <c r="K65" s="122"/>
      <c r="L65" s="192"/>
    </row>
    <row r="66" s="9" customFormat="1" ht="19.92" customHeight="1">
      <c r="B66" s="187"/>
      <c r="C66" s="122"/>
      <c r="D66" s="188" t="s">
        <v>131</v>
      </c>
      <c r="E66" s="189"/>
      <c r="F66" s="189"/>
      <c r="G66" s="189"/>
      <c r="H66" s="189"/>
      <c r="I66" s="190"/>
      <c r="J66" s="191">
        <f>J127</f>
        <v>0</v>
      </c>
      <c r="K66" s="122"/>
      <c r="L66" s="192"/>
    </row>
    <row r="67" s="9" customFormat="1" ht="19.92" customHeight="1">
      <c r="B67" s="187"/>
      <c r="C67" s="122"/>
      <c r="D67" s="188" t="s">
        <v>132</v>
      </c>
      <c r="E67" s="189"/>
      <c r="F67" s="189"/>
      <c r="G67" s="189"/>
      <c r="H67" s="189"/>
      <c r="I67" s="190"/>
      <c r="J67" s="191">
        <f>J143</f>
        <v>0</v>
      </c>
      <c r="K67" s="122"/>
      <c r="L67" s="192"/>
    </row>
    <row r="68" s="9" customFormat="1" ht="19.92" customHeight="1">
      <c r="B68" s="187"/>
      <c r="C68" s="122"/>
      <c r="D68" s="188" t="s">
        <v>133</v>
      </c>
      <c r="E68" s="189"/>
      <c r="F68" s="189"/>
      <c r="G68" s="189"/>
      <c r="H68" s="189"/>
      <c r="I68" s="190"/>
      <c r="J68" s="191">
        <f>J170</f>
        <v>0</v>
      </c>
      <c r="K68" s="122"/>
      <c r="L68" s="192"/>
    </row>
    <row r="69" s="8" customFormat="1" ht="24.96" customHeight="1">
      <c r="B69" s="180"/>
      <c r="C69" s="181"/>
      <c r="D69" s="182" t="s">
        <v>134</v>
      </c>
      <c r="E69" s="183"/>
      <c r="F69" s="183"/>
      <c r="G69" s="183"/>
      <c r="H69" s="183"/>
      <c r="I69" s="184"/>
      <c r="J69" s="185">
        <f>J173</f>
        <v>0</v>
      </c>
      <c r="K69" s="181"/>
      <c r="L69" s="186"/>
    </row>
    <row r="70" s="9" customFormat="1" ht="19.92" customHeight="1">
      <c r="B70" s="187"/>
      <c r="C70" s="122"/>
      <c r="D70" s="188" t="s">
        <v>135</v>
      </c>
      <c r="E70" s="189"/>
      <c r="F70" s="189"/>
      <c r="G70" s="189"/>
      <c r="H70" s="189"/>
      <c r="I70" s="190"/>
      <c r="J70" s="191">
        <f>J174</f>
        <v>0</v>
      </c>
      <c r="K70" s="122"/>
      <c r="L70" s="192"/>
    </row>
    <row r="71" s="9" customFormat="1" ht="19.92" customHeight="1">
      <c r="B71" s="187"/>
      <c r="C71" s="122"/>
      <c r="D71" s="188" t="s">
        <v>136</v>
      </c>
      <c r="E71" s="189"/>
      <c r="F71" s="189"/>
      <c r="G71" s="189"/>
      <c r="H71" s="189"/>
      <c r="I71" s="190"/>
      <c r="J71" s="191">
        <f>J240</f>
        <v>0</v>
      </c>
      <c r="K71" s="122"/>
      <c r="L71" s="192"/>
    </row>
    <row r="72" s="9" customFormat="1" ht="19.92" customHeight="1">
      <c r="B72" s="187"/>
      <c r="C72" s="122"/>
      <c r="D72" s="188" t="s">
        <v>137</v>
      </c>
      <c r="E72" s="189"/>
      <c r="F72" s="189"/>
      <c r="G72" s="189"/>
      <c r="H72" s="189"/>
      <c r="I72" s="190"/>
      <c r="J72" s="191">
        <f>J250</f>
        <v>0</v>
      </c>
      <c r="K72" s="122"/>
      <c r="L72" s="192"/>
    </row>
    <row r="73" s="9" customFormat="1" ht="19.92" customHeight="1">
      <c r="B73" s="187"/>
      <c r="C73" s="122"/>
      <c r="D73" s="188" t="s">
        <v>138</v>
      </c>
      <c r="E73" s="189"/>
      <c r="F73" s="189"/>
      <c r="G73" s="189"/>
      <c r="H73" s="189"/>
      <c r="I73" s="190"/>
      <c r="J73" s="191">
        <f>J268</f>
        <v>0</v>
      </c>
      <c r="K73" s="122"/>
      <c r="L73" s="192"/>
    </row>
    <row r="74" s="9" customFormat="1" ht="19.92" customHeight="1">
      <c r="B74" s="187"/>
      <c r="C74" s="122"/>
      <c r="D74" s="188" t="s">
        <v>139</v>
      </c>
      <c r="E74" s="189"/>
      <c r="F74" s="189"/>
      <c r="G74" s="189"/>
      <c r="H74" s="189"/>
      <c r="I74" s="190"/>
      <c r="J74" s="191">
        <f>J282</f>
        <v>0</v>
      </c>
      <c r="K74" s="122"/>
      <c r="L74" s="192"/>
    </row>
    <row r="75" s="9" customFormat="1" ht="19.92" customHeight="1">
      <c r="B75" s="187"/>
      <c r="C75" s="122"/>
      <c r="D75" s="188" t="s">
        <v>140</v>
      </c>
      <c r="E75" s="189"/>
      <c r="F75" s="189"/>
      <c r="G75" s="189"/>
      <c r="H75" s="189"/>
      <c r="I75" s="190"/>
      <c r="J75" s="191">
        <f>J394</f>
        <v>0</v>
      </c>
      <c r="K75" s="122"/>
      <c r="L75" s="192"/>
    </row>
    <row r="76" s="9" customFormat="1" ht="19.92" customHeight="1">
      <c r="B76" s="187"/>
      <c r="C76" s="122"/>
      <c r="D76" s="188" t="s">
        <v>141</v>
      </c>
      <c r="E76" s="189"/>
      <c r="F76" s="189"/>
      <c r="G76" s="189"/>
      <c r="H76" s="189"/>
      <c r="I76" s="190"/>
      <c r="J76" s="191">
        <f>J459</f>
        <v>0</v>
      </c>
      <c r="K76" s="122"/>
      <c r="L76" s="192"/>
    </row>
    <row r="77" s="9" customFormat="1" ht="19.92" customHeight="1">
      <c r="B77" s="187"/>
      <c r="C77" s="122"/>
      <c r="D77" s="188" t="s">
        <v>142</v>
      </c>
      <c r="E77" s="189"/>
      <c r="F77" s="189"/>
      <c r="G77" s="189"/>
      <c r="H77" s="189"/>
      <c r="I77" s="190"/>
      <c r="J77" s="191">
        <f>J530</f>
        <v>0</v>
      </c>
      <c r="K77" s="122"/>
      <c r="L77" s="192"/>
    </row>
    <row r="78" s="1" customFormat="1" ht="21.84" customHeight="1">
      <c r="B78" s="39"/>
      <c r="C78" s="40"/>
      <c r="D78" s="40"/>
      <c r="E78" s="40"/>
      <c r="F78" s="40"/>
      <c r="G78" s="40"/>
      <c r="H78" s="40"/>
      <c r="I78" s="143"/>
      <c r="J78" s="40"/>
      <c r="K78" s="40"/>
      <c r="L78" s="44"/>
    </row>
    <row r="79" s="1" customFormat="1" ht="6.96" customHeight="1">
      <c r="B79" s="58"/>
      <c r="C79" s="59"/>
      <c r="D79" s="59"/>
      <c r="E79" s="59"/>
      <c r="F79" s="59"/>
      <c r="G79" s="59"/>
      <c r="H79" s="59"/>
      <c r="I79" s="170"/>
      <c r="J79" s="59"/>
      <c r="K79" s="59"/>
      <c r="L79" s="44"/>
    </row>
    <row r="83" s="1" customFormat="1" ht="6.96" customHeight="1">
      <c r="B83" s="60"/>
      <c r="C83" s="61"/>
      <c r="D83" s="61"/>
      <c r="E83" s="61"/>
      <c r="F83" s="61"/>
      <c r="G83" s="61"/>
      <c r="H83" s="61"/>
      <c r="I83" s="173"/>
      <c r="J83" s="61"/>
      <c r="K83" s="61"/>
      <c r="L83" s="44"/>
    </row>
    <row r="84" s="1" customFormat="1" ht="24.96" customHeight="1">
      <c r="B84" s="39"/>
      <c r="C84" s="23" t="s">
        <v>143</v>
      </c>
      <c r="D84" s="40"/>
      <c r="E84" s="40"/>
      <c r="F84" s="40"/>
      <c r="G84" s="40"/>
      <c r="H84" s="40"/>
      <c r="I84" s="143"/>
      <c r="J84" s="40"/>
      <c r="K84" s="40"/>
      <c r="L84" s="44"/>
    </row>
    <row r="85" s="1" customFormat="1" ht="6.96" customHeight="1">
      <c r="B85" s="39"/>
      <c r="C85" s="40"/>
      <c r="D85" s="40"/>
      <c r="E85" s="40"/>
      <c r="F85" s="40"/>
      <c r="G85" s="40"/>
      <c r="H85" s="40"/>
      <c r="I85" s="143"/>
      <c r="J85" s="40"/>
      <c r="K85" s="40"/>
      <c r="L85" s="44"/>
    </row>
    <row r="86" s="1" customFormat="1" ht="12" customHeight="1">
      <c r="B86" s="39"/>
      <c r="C86" s="32" t="s">
        <v>16</v>
      </c>
      <c r="D86" s="40"/>
      <c r="E86" s="40"/>
      <c r="F86" s="40"/>
      <c r="G86" s="40"/>
      <c r="H86" s="40"/>
      <c r="I86" s="143"/>
      <c r="J86" s="40"/>
      <c r="K86" s="40"/>
      <c r="L86" s="44"/>
    </row>
    <row r="87" s="1" customFormat="1" ht="16.5" customHeight="1">
      <c r="B87" s="39"/>
      <c r="C87" s="40"/>
      <c r="D87" s="40"/>
      <c r="E87" s="174" t="str">
        <f>E7</f>
        <v>Stavební úpravy ZŠ - učebna chemie a WC imobilní, ul. Letců R.A.F., Nymburk</v>
      </c>
      <c r="F87" s="32"/>
      <c r="G87" s="32"/>
      <c r="H87" s="32"/>
      <c r="I87" s="143"/>
      <c r="J87" s="40"/>
      <c r="K87" s="40"/>
      <c r="L87" s="44"/>
    </row>
    <row r="88" ht="12" customHeight="1">
      <c r="B88" s="21"/>
      <c r="C88" s="32" t="s">
        <v>120</v>
      </c>
      <c r="D88" s="22"/>
      <c r="E88" s="22"/>
      <c r="F88" s="22"/>
      <c r="G88" s="22"/>
      <c r="H88" s="22"/>
      <c r="I88" s="136"/>
      <c r="J88" s="22"/>
      <c r="K88" s="22"/>
      <c r="L88" s="20"/>
    </row>
    <row r="89" s="1" customFormat="1" ht="16.5" customHeight="1">
      <c r="B89" s="39"/>
      <c r="C89" s="40"/>
      <c r="D89" s="40"/>
      <c r="E89" s="174" t="s">
        <v>121</v>
      </c>
      <c r="F89" s="40"/>
      <c r="G89" s="40"/>
      <c r="H89" s="40"/>
      <c r="I89" s="143"/>
      <c r="J89" s="40"/>
      <c r="K89" s="40"/>
      <c r="L89" s="44"/>
    </row>
    <row r="90" s="1" customFormat="1" ht="12" customHeight="1">
      <c r="B90" s="39"/>
      <c r="C90" s="32" t="s">
        <v>122</v>
      </c>
      <c r="D90" s="40"/>
      <c r="E90" s="40"/>
      <c r="F90" s="40"/>
      <c r="G90" s="40"/>
      <c r="H90" s="40"/>
      <c r="I90" s="143"/>
      <c r="J90" s="40"/>
      <c r="K90" s="40"/>
      <c r="L90" s="44"/>
    </row>
    <row r="91" s="1" customFormat="1" ht="16.5" customHeight="1">
      <c r="B91" s="39"/>
      <c r="C91" s="40"/>
      <c r="D91" s="40"/>
      <c r="E91" s="65" t="str">
        <f>E11</f>
        <v>1 - stavební práce</v>
      </c>
      <c r="F91" s="40"/>
      <c r="G91" s="40"/>
      <c r="H91" s="40"/>
      <c r="I91" s="143"/>
      <c r="J91" s="40"/>
      <c r="K91" s="40"/>
      <c r="L91" s="44"/>
    </row>
    <row r="92" s="1" customFormat="1" ht="6.96" customHeight="1">
      <c r="B92" s="39"/>
      <c r="C92" s="40"/>
      <c r="D92" s="40"/>
      <c r="E92" s="40"/>
      <c r="F92" s="40"/>
      <c r="G92" s="40"/>
      <c r="H92" s="40"/>
      <c r="I92" s="143"/>
      <c r="J92" s="40"/>
      <c r="K92" s="40"/>
      <c r="L92" s="44"/>
    </row>
    <row r="93" s="1" customFormat="1" ht="12" customHeight="1">
      <c r="B93" s="39"/>
      <c r="C93" s="32" t="s">
        <v>22</v>
      </c>
      <c r="D93" s="40"/>
      <c r="E93" s="40"/>
      <c r="F93" s="27" t="str">
        <f>F14</f>
        <v xml:space="preserve">ul. Letců R.A.F., Nymburk </v>
      </c>
      <c r="G93" s="40"/>
      <c r="H93" s="40"/>
      <c r="I93" s="145" t="s">
        <v>24</v>
      </c>
      <c r="J93" s="68" t="str">
        <f>IF(J14="","",J14)</f>
        <v>12. 11. 2020</v>
      </c>
      <c r="K93" s="40"/>
      <c r="L93" s="44"/>
    </row>
    <row r="94" s="1" customFormat="1" ht="6.96" customHeight="1">
      <c r="B94" s="39"/>
      <c r="C94" s="40"/>
      <c r="D94" s="40"/>
      <c r="E94" s="40"/>
      <c r="F94" s="40"/>
      <c r="G94" s="40"/>
      <c r="H94" s="40"/>
      <c r="I94" s="143"/>
      <c r="J94" s="40"/>
      <c r="K94" s="40"/>
      <c r="L94" s="44"/>
    </row>
    <row r="95" s="1" customFormat="1" ht="24.9" customHeight="1">
      <c r="B95" s="39"/>
      <c r="C95" s="32" t="s">
        <v>30</v>
      </c>
      <c r="D95" s="40"/>
      <c r="E95" s="40"/>
      <c r="F95" s="27" t="str">
        <f>E17</f>
        <v>ZŠ a MŠ Letců R.A.F. 1989 - p.o. Nymburk</v>
      </c>
      <c r="G95" s="40"/>
      <c r="H95" s="40"/>
      <c r="I95" s="145" t="s">
        <v>38</v>
      </c>
      <c r="J95" s="37" t="str">
        <f>E23</f>
        <v xml:space="preserve">S atelier s.r.o., Palackého 920, Náchod   </v>
      </c>
      <c r="K95" s="40"/>
      <c r="L95" s="44"/>
    </row>
    <row r="96" s="1" customFormat="1" ht="24.9" customHeight="1">
      <c r="B96" s="39"/>
      <c r="C96" s="32" t="s">
        <v>36</v>
      </c>
      <c r="D96" s="40"/>
      <c r="E96" s="40"/>
      <c r="F96" s="27" t="str">
        <f>IF(E20="","",E20)</f>
        <v>Vyplň údaj</v>
      </c>
      <c r="G96" s="40"/>
      <c r="H96" s="40"/>
      <c r="I96" s="145" t="s">
        <v>43</v>
      </c>
      <c r="J96" s="37" t="str">
        <f>E26</f>
        <v xml:space="preserve">S atelier s.r.o., Palackého 920, Náchod   </v>
      </c>
      <c r="K96" s="40"/>
      <c r="L96" s="44"/>
    </row>
    <row r="97" s="1" customFormat="1" ht="10.32" customHeight="1">
      <c r="B97" s="39"/>
      <c r="C97" s="40"/>
      <c r="D97" s="40"/>
      <c r="E97" s="40"/>
      <c r="F97" s="40"/>
      <c r="G97" s="40"/>
      <c r="H97" s="40"/>
      <c r="I97" s="143"/>
      <c r="J97" s="40"/>
      <c r="K97" s="40"/>
      <c r="L97" s="44"/>
    </row>
    <row r="98" s="10" customFormat="1" ht="29.28" customHeight="1">
      <c r="B98" s="193"/>
      <c r="C98" s="194" t="s">
        <v>144</v>
      </c>
      <c r="D98" s="195" t="s">
        <v>65</v>
      </c>
      <c r="E98" s="195" t="s">
        <v>61</v>
      </c>
      <c r="F98" s="195" t="s">
        <v>62</v>
      </c>
      <c r="G98" s="195" t="s">
        <v>145</v>
      </c>
      <c r="H98" s="195" t="s">
        <v>146</v>
      </c>
      <c r="I98" s="196" t="s">
        <v>147</v>
      </c>
      <c r="J98" s="195" t="s">
        <v>127</v>
      </c>
      <c r="K98" s="197" t="s">
        <v>148</v>
      </c>
      <c r="L98" s="198"/>
      <c r="M98" s="88" t="s">
        <v>79</v>
      </c>
      <c r="N98" s="89" t="s">
        <v>50</v>
      </c>
      <c r="O98" s="89" t="s">
        <v>149</v>
      </c>
      <c r="P98" s="89" t="s">
        <v>150</v>
      </c>
      <c r="Q98" s="89" t="s">
        <v>151</v>
      </c>
      <c r="R98" s="89" t="s">
        <v>152</v>
      </c>
      <c r="S98" s="89" t="s">
        <v>153</v>
      </c>
      <c r="T98" s="90" t="s">
        <v>154</v>
      </c>
    </row>
    <row r="99" s="1" customFormat="1" ht="22.8" customHeight="1">
      <c r="B99" s="39"/>
      <c r="C99" s="95" t="s">
        <v>155</v>
      </c>
      <c r="D99" s="40"/>
      <c r="E99" s="40"/>
      <c r="F99" s="40"/>
      <c r="G99" s="40"/>
      <c r="H99" s="40"/>
      <c r="I99" s="143"/>
      <c r="J99" s="199">
        <f>BK99</f>
        <v>0</v>
      </c>
      <c r="K99" s="40"/>
      <c r="L99" s="44"/>
      <c r="M99" s="91"/>
      <c r="N99" s="92"/>
      <c r="O99" s="92"/>
      <c r="P99" s="200">
        <f>P100+P173</f>
        <v>0</v>
      </c>
      <c r="Q99" s="92"/>
      <c r="R99" s="200">
        <f>R100+R173</f>
        <v>6.9071401000000012</v>
      </c>
      <c r="S99" s="92"/>
      <c r="T99" s="201">
        <f>T100+T173</f>
        <v>1.2980230000000002</v>
      </c>
      <c r="AT99" s="17" t="s">
        <v>80</v>
      </c>
      <c r="AU99" s="17" t="s">
        <v>128</v>
      </c>
      <c r="BK99" s="202">
        <f>BK100+BK173</f>
        <v>0</v>
      </c>
    </row>
    <row r="100" s="11" customFormat="1" ht="25.92" customHeight="1">
      <c r="B100" s="203"/>
      <c r="C100" s="204"/>
      <c r="D100" s="205" t="s">
        <v>80</v>
      </c>
      <c r="E100" s="206" t="s">
        <v>156</v>
      </c>
      <c r="F100" s="206" t="s">
        <v>157</v>
      </c>
      <c r="G100" s="204"/>
      <c r="H100" s="204"/>
      <c r="I100" s="207"/>
      <c r="J100" s="208">
        <f>BK100</f>
        <v>0</v>
      </c>
      <c r="K100" s="204"/>
      <c r="L100" s="209"/>
      <c r="M100" s="210"/>
      <c r="N100" s="211"/>
      <c r="O100" s="211"/>
      <c r="P100" s="212">
        <f>P101+P127+P143+P170</f>
        <v>0</v>
      </c>
      <c r="Q100" s="211"/>
      <c r="R100" s="212">
        <f>R101+R127+R143+R170</f>
        <v>0.75070999999999999</v>
      </c>
      <c r="S100" s="211"/>
      <c r="T100" s="213">
        <f>T101+T127+T143+T170</f>
        <v>0.63750000000000007</v>
      </c>
      <c r="AR100" s="214" t="s">
        <v>88</v>
      </c>
      <c r="AT100" s="215" t="s">
        <v>80</v>
      </c>
      <c r="AU100" s="215" t="s">
        <v>81</v>
      </c>
      <c r="AY100" s="214" t="s">
        <v>158</v>
      </c>
      <c r="BK100" s="216">
        <f>BK101+BK127+BK143+BK170</f>
        <v>0</v>
      </c>
    </row>
    <row r="101" s="11" customFormat="1" ht="22.8" customHeight="1">
      <c r="B101" s="203"/>
      <c r="C101" s="204"/>
      <c r="D101" s="205" t="s">
        <v>80</v>
      </c>
      <c r="E101" s="217" t="s">
        <v>106</v>
      </c>
      <c r="F101" s="217" t="s">
        <v>159</v>
      </c>
      <c r="G101" s="204"/>
      <c r="H101" s="204"/>
      <c r="I101" s="207"/>
      <c r="J101" s="218">
        <f>BK101</f>
        <v>0</v>
      </c>
      <c r="K101" s="204"/>
      <c r="L101" s="209"/>
      <c r="M101" s="210"/>
      <c r="N101" s="211"/>
      <c r="O101" s="211"/>
      <c r="P101" s="212">
        <f>SUM(P102:P126)</f>
        <v>0</v>
      </c>
      <c r="Q101" s="211"/>
      <c r="R101" s="212">
        <f>SUM(R102:R126)</f>
        <v>0.74651800000000001</v>
      </c>
      <c r="S101" s="211"/>
      <c r="T101" s="213">
        <f>SUM(T102:T126)</f>
        <v>0</v>
      </c>
      <c r="AR101" s="214" t="s">
        <v>88</v>
      </c>
      <c r="AT101" s="215" t="s">
        <v>80</v>
      </c>
      <c r="AU101" s="215" t="s">
        <v>88</v>
      </c>
      <c r="AY101" s="214" t="s">
        <v>158</v>
      </c>
      <c r="BK101" s="216">
        <f>SUM(BK102:BK126)</f>
        <v>0</v>
      </c>
    </row>
    <row r="102" s="1" customFormat="1" ht="16.5" customHeight="1">
      <c r="B102" s="39"/>
      <c r="C102" s="219" t="s">
        <v>88</v>
      </c>
      <c r="D102" s="219" t="s">
        <v>160</v>
      </c>
      <c r="E102" s="220" t="s">
        <v>161</v>
      </c>
      <c r="F102" s="221" t="s">
        <v>162</v>
      </c>
      <c r="G102" s="222" t="s">
        <v>163</v>
      </c>
      <c r="H102" s="223">
        <v>2</v>
      </c>
      <c r="I102" s="224"/>
      <c r="J102" s="225">
        <f>ROUND(I102*H102,2)</f>
        <v>0</v>
      </c>
      <c r="K102" s="221" t="s">
        <v>164</v>
      </c>
      <c r="L102" s="44"/>
      <c r="M102" s="226" t="s">
        <v>79</v>
      </c>
      <c r="N102" s="227" t="s">
        <v>51</v>
      </c>
      <c r="O102" s="80"/>
      <c r="P102" s="228">
        <f>O102*H102</f>
        <v>0</v>
      </c>
      <c r="Q102" s="228">
        <v>0.040000000000000001</v>
      </c>
      <c r="R102" s="228">
        <f>Q102*H102</f>
        <v>0.080000000000000002</v>
      </c>
      <c r="S102" s="228">
        <v>0</v>
      </c>
      <c r="T102" s="229">
        <f>S102*H102</f>
        <v>0</v>
      </c>
      <c r="AR102" s="17" t="s">
        <v>100</v>
      </c>
      <c r="AT102" s="17" t="s">
        <v>160</v>
      </c>
      <c r="AU102" s="17" t="s">
        <v>90</v>
      </c>
      <c r="AY102" s="17" t="s">
        <v>158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88</v>
      </c>
      <c r="BK102" s="230">
        <f>ROUND(I102*H102,2)</f>
        <v>0</v>
      </c>
      <c r="BL102" s="17" t="s">
        <v>100</v>
      </c>
      <c r="BM102" s="17" t="s">
        <v>165</v>
      </c>
    </row>
    <row r="103" s="12" customFormat="1">
      <c r="B103" s="231"/>
      <c r="C103" s="232"/>
      <c r="D103" s="233" t="s">
        <v>166</v>
      </c>
      <c r="E103" s="234" t="s">
        <v>79</v>
      </c>
      <c r="F103" s="235" t="s">
        <v>167</v>
      </c>
      <c r="G103" s="232"/>
      <c r="H103" s="234" t="s">
        <v>79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AT103" s="241" t="s">
        <v>166</v>
      </c>
      <c r="AU103" s="241" t="s">
        <v>90</v>
      </c>
      <c r="AV103" s="12" t="s">
        <v>88</v>
      </c>
      <c r="AW103" s="12" t="s">
        <v>42</v>
      </c>
      <c r="AX103" s="12" t="s">
        <v>81</v>
      </c>
      <c r="AY103" s="241" t="s">
        <v>158</v>
      </c>
    </row>
    <row r="104" s="12" customFormat="1">
      <c r="B104" s="231"/>
      <c r="C104" s="232"/>
      <c r="D104" s="233" t="s">
        <v>166</v>
      </c>
      <c r="E104" s="234" t="s">
        <v>79</v>
      </c>
      <c r="F104" s="235" t="s">
        <v>168</v>
      </c>
      <c r="G104" s="232"/>
      <c r="H104" s="234" t="s">
        <v>79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166</v>
      </c>
      <c r="AU104" s="241" t="s">
        <v>90</v>
      </c>
      <c r="AV104" s="12" t="s">
        <v>88</v>
      </c>
      <c r="AW104" s="12" t="s">
        <v>42</v>
      </c>
      <c r="AX104" s="12" t="s">
        <v>81</v>
      </c>
      <c r="AY104" s="241" t="s">
        <v>158</v>
      </c>
    </row>
    <row r="105" s="13" customFormat="1">
      <c r="B105" s="242"/>
      <c r="C105" s="243"/>
      <c r="D105" s="233" t="s">
        <v>166</v>
      </c>
      <c r="E105" s="244" t="s">
        <v>79</v>
      </c>
      <c r="F105" s="245" t="s">
        <v>169</v>
      </c>
      <c r="G105" s="243"/>
      <c r="H105" s="246">
        <v>2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AT105" s="252" t="s">
        <v>166</v>
      </c>
      <c r="AU105" s="252" t="s">
        <v>90</v>
      </c>
      <c r="AV105" s="13" t="s">
        <v>90</v>
      </c>
      <c r="AW105" s="13" t="s">
        <v>42</v>
      </c>
      <c r="AX105" s="13" t="s">
        <v>81</v>
      </c>
      <c r="AY105" s="252" t="s">
        <v>158</v>
      </c>
    </row>
    <row r="106" s="14" customFormat="1">
      <c r="B106" s="253"/>
      <c r="C106" s="254"/>
      <c r="D106" s="233" t="s">
        <v>166</v>
      </c>
      <c r="E106" s="255" t="s">
        <v>79</v>
      </c>
      <c r="F106" s="256" t="s">
        <v>170</v>
      </c>
      <c r="G106" s="254"/>
      <c r="H106" s="257">
        <v>2</v>
      </c>
      <c r="I106" s="258"/>
      <c r="J106" s="254"/>
      <c r="K106" s="254"/>
      <c r="L106" s="259"/>
      <c r="M106" s="260"/>
      <c r="N106" s="261"/>
      <c r="O106" s="261"/>
      <c r="P106" s="261"/>
      <c r="Q106" s="261"/>
      <c r="R106" s="261"/>
      <c r="S106" s="261"/>
      <c r="T106" s="262"/>
      <c r="AT106" s="263" t="s">
        <v>166</v>
      </c>
      <c r="AU106" s="263" t="s">
        <v>90</v>
      </c>
      <c r="AV106" s="14" t="s">
        <v>100</v>
      </c>
      <c r="AW106" s="14" t="s">
        <v>42</v>
      </c>
      <c r="AX106" s="14" t="s">
        <v>88</v>
      </c>
      <c r="AY106" s="263" t="s">
        <v>158</v>
      </c>
    </row>
    <row r="107" s="1" customFormat="1" ht="16.5" customHeight="1">
      <c r="B107" s="39"/>
      <c r="C107" s="219" t="s">
        <v>90</v>
      </c>
      <c r="D107" s="219" t="s">
        <v>160</v>
      </c>
      <c r="E107" s="220" t="s">
        <v>171</v>
      </c>
      <c r="F107" s="221" t="s">
        <v>172</v>
      </c>
      <c r="G107" s="222" t="s">
        <v>163</v>
      </c>
      <c r="H107" s="223">
        <v>9.375</v>
      </c>
      <c r="I107" s="224"/>
      <c r="J107" s="225">
        <f>ROUND(I107*H107,2)</f>
        <v>0</v>
      </c>
      <c r="K107" s="221" t="s">
        <v>164</v>
      </c>
      <c r="L107" s="44"/>
      <c r="M107" s="226" t="s">
        <v>79</v>
      </c>
      <c r="N107" s="227" t="s">
        <v>51</v>
      </c>
      <c r="O107" s="80"/>
      <c r="P107" s="228">
        <f>O107*H107</f>
        <v>0</v>
      </c>
      <c r="Q107" s="228">
        <v>0.021000000000000001</v>
      </c>
      <c r="R107" s="228">
        <f>Q107*H107</f>
        <v>0.19687500000000002</v>
      </c>
      <c r="S107" s="228">
        <v>0</v>
      </c>
      <c r="T107" s="229">
        <f>S107*H107</f>
        <v>0</v>
      </c>
      <c r="AR107" s="17" t="s">
        <v>100</v>
      </c>
      <c r="AT107" s="17" t="s">
        <v>160</v>
      </c>
      <c r="AU107" s="17" t="s">
        <v>90</v>
      </c>
      <c r="AY107" s="17" t="s">
        <v>158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17" t="s">
        <v>88</v>
      </c>
      <c r="BK107" s="230">
        <f>ROUND(I107*H107,2)</f>
        <v>0</v>
      </c>
      <c r="BL107" s="17" t="s">
        <v>100</v>
      </c>
      <c r="BM107" s="17" t="s">
        <v>173</v>
      </c>
    </row>
    <row r="108" s="12" customFormat="1">
      <c r="B108" s="231"/>
      <c r="C108" s="232"/>
      <c r="D108" s="233" t="s">
        <v>166</v>
      </c>
      <c r="E108" s="234" t="s">
        <v>79</v>
      </c>
      <c r="F108" s="235" t="s">
        <v>167</v>
      </c>
      <c r="G108" s="232"/>
      <c r="H108" s="234" t="s">
        <v>79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166</v>
      </c>
      <c r="AU108" s="241" t="s">
        <v>90</v>
      </c>
      <c r="AV108" s="12" t="s">
        <v>88</v>
      </c>
      <c r="AW108" s="12" t="s">
        <v>42</v>
      </c>
      <c r="AX108" s="12" t="s">
        <v>81</v>
      </c>
      <c r="AY108" s="241" t="s">
        <v>158</v>
      </c>
    </row>
    <row r="109" s="12" customFormat="1">
      <c r="B109" s="231"/>
      <c r="C109" s="232"/>
      <c r="D109" s="233" t="s">
        <v>166</v>
      </c>
      <c r="E109" s="234" t="s">
        <v>79</v>
      </c>
      <c r="F109" s="235" t="s">
        <v>174</v>
      </c>
      <c r="G109" s="232"/>
      <c r="H109" s="234" t="s">
        <v>79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166</v>
      </c>
      <c r="AU109" s="241" t="s">
        <v>90</v>
      </c>
      <c r="AV109" s="12" t="s">
        <v>88</v>
      </c>
      <c r="AW109" s="12" t="s">
        <v>42</v>
      </c>
      <c r="AX109" s="12" t="s">
        <v>81</v>
      </c>
      <c r="AY109" s="241" t="s">
        <v>158</v>
      </c>
    </row>
    <row r="110" s="13" customFormat="1">
      <c r="B110" s="242"/>
      <c r="C110" s="243"/>
      <c r="D110" s="233" t="s">
        <v>166</v>
      </c>
      <c r="E110" s="244" t="s">
        <v>79</v>
      </c>
      <c r="F110" s="245" t="s">
        <v>175</v>
      </c>
      <c r="G110" s="243"/>
      <c r="H110" s="246">
        <v>1.95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AT110" s="252" t="s">
        <v>166</v>
      </c>
      <c r="AU110" s="252" t="s">
        <v>90</v>
      </c>
      <c r="AV110" s="13" t="s">
        <v>90</v>
      </c>
      <c r="AW110" s="13" t="s">
        <v>42</v>
      </c>
      <c r="AX110" s="13" t="s">
        <v>81</v>
      </c>
      <c r="AY110" s="252" t="s">
        <v>158</v>
      </c>
    </row>
    <row r="111" s="12" customFormat="1">
      <c r="B111" s="231"/>
      <c r="C111" s="232"/>
      <c r="D111" s="233" t="s">
        <v>166</v>
      </c>
      <c r="E111" s="234" t="s">
        <v>79</v>
      </c>
      <c r="F111" s="235" t="s">
        <v>176</v>
      </c>
      <c r="G111" s="232"/>
      <c r="H111" s="234" t="s">
        <v>79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AT111" s="241" t="s">
        <v>166</v>
      </c>
      <c r="AU111" s="241" t="s">
        <v>90</v>
      </c>
      <c r="AV111" s="12" t="s">
        <v>88</v>
      </c>
      <c r="AW111" s="12" t="s">
        <v>42</v>
      </c>
      <c r="AX111" s="12" t="s">
        <v>81</v>
      </c>
      <c r="AY111" s="241" t="s">
        <v>158</v>
      </c>
    </row>
    <row r="112" s="13" customFormat="1">
      <c r="B112" s="242"/>
      <c r="C112" s="243"/>
      <c r="D112" s="233" t="s">
        <v>166</v>
      </c>
      <c r="E112" s="244" t="s">
        <v>79</v>
      </c>
      <c r="F112" s="245" t="s">
        <v>177</v>
      </c>
      <c r="G112" s="243"/>
      <c r="H112" s="246">
        <v>2.0249999999999999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AT112" s="252" t="s">
        <v>166</v>
      </c>
      <c r="AU112" s="252" t="s">
        <v>90</v>
      </c>
      <c r="AV112" s="13" t="s">
        <v>90</v>
      </c>
      <c r="AW112" s="13" t="s">
        <v>42</v>
      </c>
      <c r="AX112" s="13" t="s">
        <v>81</v>
      </c>
      <c r="AY112" s="252" t="s">
        <v>158</v>
      </c>
    </row>
    <row r="113" s="13" customFormat="1">
      <c r="B113" s="242"/>
      <c r="C113" s="243"/>
      <c r="D113" s="233" t="s">
        <v>166</v>
      </c>
      <c r="E113" s="244" t="s">
        <v>79</v>
      </c>
      <c r="F113" s="245" t="s">
        <v>178</v>
      </c>
      <c r="G113" s="243"/>
      <c r="H113" s="246">
        <v>5.4000000000000004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AT113" s="252" t="s">
        <v>166</v>
      </c>
      <c r="AU113" s="252" t="s">
        <v>90</v>
      </c>
      <c r="AV113" s="13" t="s">
        <v>90</v>
      </c>
      <c r="AW113" s="13" t="s">
        <v>42</v>
      </c>
      <c r="AX113" s="13" t="s">
        <v>81</v>
      </c>
      <c r="AY113" s="252" t="s">
        <v>158</v>
      </c>
    </row>
    <row r="114" s="14" customFormat="1">
      <c r="B114" s="253"/>
      <c r="C114" s="254"/>
      <c r="D114" s="233" t="s">
        <v>166</v>
      </c>
      <c r="E114" s="255" t="s">
        <v>79</v>
      </c>
      <c r="F114" s="256" t="s">
        <v>170</v>
      </c>
      <c r="G114" s="254"/>
      <c r="H114" s="257">
        <v>9.375</v>
      </c>
      <c r="I114" s="258"/>
      <c r="J114" s="254"/>
      <c r="K114" s="254"/>
      <c r="L114" s="259"/>
      <c r="M114" s="260"/>
      <c r="N114" s="261"/>
      <c r="O114" s="261"/>
      <c r="P114" s="261"/>
      <c r="Q114" s="261"/>
      <c r="R114" s="261"/>
      <c r="S114" s="261"/>
      <c r="T114" s="262"/>
      <c r="AT114" s="263" t="s">
        <v>166</v>
      </c>
      <c r="AU114" s="263" t="s">
        <v>90</v>
      </c>
      <c r="AV114" s="14" t="s">
        <v>100</v>
      </c>
      <c r="AW114" s="14" t="s">
        <v>42</v>
      </c>
      <c r="AX114" s="14" t="s">
        <v>88</v>
      </c>
      <c r="AY114" s="263" t="s">
        <v>158</v>
      </c>
    </row>
    <row r="115" s="1" customFormat="1" ht="16.5" customHeight="1">
      <c r="B115" s="39"/>
      <c r="C115" s="219" t="s">
        <v>97</v>
      </c>
      <c r="D115" s="219" t="s">
        <v>160</v>
      </c>
      <c r="E115" s="220" t="s">
        <v>179</v>
      </c>
      <c r="F115" s="221" t="s">
        <v>180</v>
      </c>
      <c r="G115" s="222" t="s">
        <v>181</v>
      </c>
      <c r="H115" s="223">
        <v>12.25</v>
      </c>
      <c r="I115" s="224"/>
      <c r="J115" s="225">
        <f>ROUND(I115*H115,2)</f>
        <v>0</v>
      </c>
      <c r="K115" s="221" t="s">
        <v>164</v>
      </c>
      <c r="L115" s="44"/>
      <c r="M115" s="226" t="s">
        <v>79</v>
      </c>
      <c r="N115" s="227" t="s">
        <v>51</v>
      </c>
      <c r="O115" s="80"/>
      <c r="P115" s="228">
        <f>O115*H115</f>
        <v>0</v>
      </c>
      <c r="Q115" s="228">
        <v>0.0015</v>
      </c>
      <c r="R115" s="228">
        <f>Q115*H115</f>
        <v>0.018374999999999999</v>
      </c>
      <c r="S115" s="228">
        <v>0</v>
      </c>
      <c r="T115" s="229">
        <f>S115*H115</f>
        <v>0</v>
      </c>
      <c r="AR115" s="17" t="s">
        <v>100</v>
      </c>
      <c r="AT115" s="17" t="s">
        <v>160</v>
      </c>
      <c r="AU115" s="17" t="s">
        <v>90</v>
      </c>
      <c r="AY115" s="17" t="s">
        <v>158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17" t="s">
        <v>88</v>
      </c>
      <c r="BK115" s="230">
        <f>ROUND(I115*H115,2)</f>
        <v>0</v>
      </c>
      <c r="BL115" s="17" t="s">
        <v>100</v>
      </c>
      <c r="BM115" s="17" t="s">
        <v>182</v>
      </c>
    </row>
    <row r="116" s="12" customFormat="1">
      <c r="B116" s="231"/>
      <c r="C116" s="232"/>
      <c r="D116" s="233" t="s">
        <v>166</v>
      </c>
      <c r="E116" s="234" t="s">
        <v>79</v>
      </c>
      <c r="F116" s="235" t="s">
        <v>167</v>
      </c>
      <c r="G116" s="232"/>
      <c r="H116" s="234" t="s">
        <v>79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166</v>
      </c>
      <c r="AU116" s="241" t="s">
        <v>90</v>
      </c>
      <c r="AV116" s="12" t="s">
        <v>88</v>
      </c>
      <c r="AW116" s="12" t="s">
        <v>42</v>
      </c>
      <c r="AX116" s="12" t="s">
        <v>81</v>
      </c>
      <c r="AY116" s="241" t="s">
        <v>158</v>
      </c>
    </row>
    <row r="117" s="12" customFormat="1">
      <c r="B117" s="231"/>
      <c r="C117" s="232"/>
      <c r="D117" s="233" t="s">
        <v>166</v>
      </c>
      <c r="E117" s="234" t="s">
        <v>79</v>
      </c>
      <c r="F117" s="235" t="s">
        <v>174</v>
      </c>
      <c r="G117" s="232"/>
      <c r="H117" s="234" t="s">
        <v>79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AT117" s="241" t="s">
        <v>166</v>
      </c>
      <c r="AU117" s="241" t="s">
        <v>90</v>
      </c>
      <c r="AV117" s="12" t="s">
        <v>88</v>
      </c>
      <c r="AW117" s="12" t="s">
        <v>42</v>
      </c>
      <c r="AX117" s="12" t="s">
        <v>81</v>
      </c>
      <c r="AY117" s="241" t="s">
        <v>158</v>
      </c>
    </row>
    <row r="118" s="13" customFormat="1">
      <c r="B118" s="242"/>
      <c r="C118" s="243"/>
      <c r="D118" s="233" t="s">
        <v>166</v>
      </c>
      <c r="E118" s="244" t="s">
        <v>79</v>
      </c>
      <c r="F118" s="245" t="s">
        <v>183</v>
      </c>
      <c r="G118" s="243"/>
      <c r="H118" s="246">
        <v>4.2999999999999998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AT118" s="252" t="s">
        <v>166</v>
      </c>
      <c r="AU118" s="252" t="s">
        <v>90</v>
      </c>
      <c r="AV118" s="13" t="s">
        <v>90</v>
      </c>
      <c r="AW118" s="13" t="s">
        <v>42</v>
      </c>
      <c r="AX118" s="13" t="s">
        <v>81</v>
      </c>
      <c r="AY118" s="252" t="s">
        <v>158</v>
      </c>
    </row>
    <row r="119" s="12" customFormat="1">
      <c r="B119" s="231"/>
      <c r="C119" s="232"/>
      <c r="D119" s="233" t="s">
        <v>166</v>
      </c>
      <c r="E119" s="234" t="s">
        <v>79</v>
      </c>
      <c r="F119" s="235" t="s">
        <v>176</v>
      </c>
      <c r="G119" s="232"/>
      <c r="H119" s="234" t="s">
        <v>79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AT119" s="241" t="s">
        <v>166</v>
      </c>
      <c r="AU119" s="241" t="s">
        <v>90</v>
      </c>
      <c r="AV119" s="12" t="s">
        <v>88</v>
      </c>
      <c r="AW119" s="12" t="s">
        <v>42</v>
      </c>
      <c r="AX119" s="12" t="s">
        <v>81</v>
      </c>
      <c r="AY119" s="241" t="s">
        <v>158</v>
      </c>
    </row>
    <row r="120" s="13" customFormat="1">
      <c r="B120" s="242"/>
      <c r="C120" s="243"/>
      <c r="D120" s="233" t="s">
        <v>166</v>
      </c>
      <c r="E120" s="244" t="s">
        <v>79</v>
      </c>
      <c r="F120" s="245" t="s">
        <v>184</v>
      </c>
      <c r="G120" s="243"/>
      <c r="H120" s="246">
        <v>4.3499999999999996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AT120" s="252" t="s">
        <v>166</v>
      </c>
      <c r="AU120" s="252" t="s">
        <v>90</v>
      </c>
      <c r="AV120" s="13" t="s">
        <v>90</v>
      </c>
      <c r="AW120" s="13" t="s">
        <v>42</v>
      </c>
      <c r="AX120" s="13" t="s">
        <v>81</v>
      </c>
      <c r="AY120" s="252" t="s">
        <v>158</v>
      </c>
    </row>
    <row r="121" s="13" customFormat="1">
      <c r="B121" s="242"/>
      <c r="C121" s="243"/>
      <c r="D121" s="233" t="s">
        <v>166</v>
      </c>
      <c r="E121" s="244" t="s">
        <v>79</v>
      </c>
      <c r="F121" s="245" t="s">
        <v>185</v>
      </c>
      <c r="G121" s="243"/>
      <c r="H121" s="246">
        <v>3.6000000000000001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AT121" s="252" t="s">
        <v>166</v>
      </c>
      <c r="AU121" s="252" t="s">
        <v>90</v>
      </c>
      <c r="AV121" s="13" t="s">
        <v>90</v>
      </c>
      <c r="AW121" s="13" t="s">
        <v>42</v>
      </c>
      <c r="AX121" s="13" t="s">
        <v>81</v>
      </c>
      <c r="AY121" s="252" t="s">
        <v>158</v>
      </c>
    </row>
    <row r="122" s="14" customFormat="1">
      <c r="B122" s="253"/>
      <c r="C122" s="254"/>
      <c r="D122" s="233" t="s">
        <v>166</v>
      </c>
      <c r="E122" s="255" t="s">
        <v>79</v>
      </c>
      <c r="F122" s="256" t="s">
        <v>170</v>
      </c>
      <c r="G122" s="254"/>
      <c r="H122" s="257">
        <v>12.249999999999998</v>
      </c>
      <c r="I122" s="258"/>
      <c r="J122" s="254"/>
      <c r="K122" s="254"/>
      <c r="L122" s="259"/>
      <c r="M122" s="260"/>
      <c r="N122" s="261"/>
      <c r="O122" s="261"/>
      <c r="P122" s="261"/>
      <c r="Q122" s="261"/>
      <c r="R122" s="261"/>
      <c r="S122" s="261"/>
      <c r="T122" s="262"/>
      <c r="AT122" s="263" t="s">
        <v>166</v>
      </c>
      <c r="AU122" s="263" t="s">
        <v>90</v>
      </c>
      <c r="AV122" s="14" t="s">
        <v>100</v>
      </c>
      <c r="AW122" s="14" t="s">
        <v>42</v>
      </c>
      <c r="AX122" s="14" t="s">
        <v>88</v>
      </c>
      <c r="AY122" s="263" t="s">
        <v>158</v>
      </c>
    </row>
    <row r="123" s="1" customFormat="1" ht="22.5" customHeight="1">
      <c r="B123" s="39"/>
      <c r="C123" s="219" t="s">
        <v>100</v>
      </c>
      <c r="D123" s="219" t="s">
        <v>160</v>
      </c>
      <c r="E123" s="220" t="s">
        <v>186</v>
      </c>
      <c r="F123" s="221" t="s">
        <v>187</v>
      </c>
      <c r="G123" s="222" t="s">
        <v>188</v>
      </c>
      <c r="H123" s="223">
        <v>0.20000000000000001</v>
      </c>
      <c r="I123" s="224"/>
      <c r="J123" s="225">
        <f>ROUND(I123*H123,2)</f>
        <v>0</v>
      </c>
      <c r="K123" s="221" t="s">
        <v>164</v>
      </c>
      <c r="L123" s="44"/>
      <c r="M123" s="226" t="s">
        <v>79</v>
      </c>
      <c r="N123" s="227" t="s">
        <v>51</v>
      </c>
      <c r="O123" s="80"/>
      <c r="P123" s="228">
        <f>O123*H123</f>
        <v>0</v>
      </c>
      <c r="Q123" s="228">
        <v>2.2563399999999998</v>
      </c>
      <c r="R123" s="228">
        <f>Q123*H123</f>
        <v>0.451268</v>
      </c>
      <c r="S123" s="228">
        <v>0</v>
      </c>
      <c r="T123" s="229">
        <f>S123*H123</f>
        <v>0</v>
      </c>
      <c r="AR123" s="17" t="s">
        <v>100</v>
      </c>
      <c r="AT123" s="17" t="s">
        <v>160</v>
      </c>
      <c r="AU123" s="17" t="s">
        <v>90</v>
      </c>
      <c r="AY123" s="17" t="s">
        <v>158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88</v>
      </c>
      <c r="BK123" s="230">
        <f>ROUND(I123*H123,2)</f>
        <v>0</v>
      </c>
      <c r="BL123" s="17" t="s">
        <v>100</v>
      </c>
      <c r="BM123" s="17" t="s">
        <v>189</v>
      </c>
    </row>
    <row r="124" s="12" customFormat="1">
      <c r="B124" s="231"/>
      <c r="C124" s="232"/>
      <c r="D124" s="233" t="s">
        <v>166</v>
      </c>
      <c r="E124" s="234" t="s">
        <v>79</v>
      </c>
      <c r="F124" s="235" t="s">
        <v>190</v>
      </c>
      <c r="G124" s="232"/>
      <c r="H124" s="234" t="s">
        <v>79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AT124" s="241" t="s">
        <v>166</v>
      </c>
      <c r="AU124" s="241" t="s">
        <v>90</v>
      </c>
      <c r="AV124" s="12" t="s">
        <v>88</v>
      </c>
      <c r="AW124" s="12" t="s">
        <v>42</v>
      </c>
      <c r="AX124" s="12" t="s">
        <v>81</v>
      </c>
      <c r="AY124" s="241" t="s">
        <v>158</v>
      </c>
    </row>
    <row r="125" s="13" customFormat="1">
      <c r="B125" s="242"/>
      <c r="C125" s="243"/>
      <c r="D125" s="233" t="s">
        <v>166</v>
      </c>
      <c r="E125" s="244" t="s">
        <v>79</v>
      </c>
      <c r="F125" s="245" t="s">
        <v>191</v>
      </c>
      <c r="G125" s="243"/>
      <c r="H125" s="246">
        <v>0.20000000000000001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AT125" s="252" t="s">
        <v>166</v>
      </c>
      <c r="AU125" s="252" t="s">
        <v>90</v>
      </c>
      <c r="AV125" s="13" t="s">
        <v>90</v>
      </c>
      <c r="AW125" s="13" t="s">
        <v>42</v>
      </c>
      <c r="AX125" s="13" t="s">
        <v>81</v>
      </c>
      <c r="AY125" s="252" t="s">
        <v>158</v>
      </c>
    </row>
    <row r="126" s="14" customFormat="1">
      <c r="B126" s="253"/>
      <c r="C126" s="254"/>
      <c r="D126" s="233" t="s">
        <v>166</v>
      </c>
      <c r="E126" s="255" t="s">
        <v>79</v>
      </c>
      <c r="F126" s="256" t="s">
        <v>170</v>
      </c>
      <c r="G126" s="254"/>
      <c r="H126" s="257">
        <v>0.20000000000000001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AT126" s="263" t="s">
        <v>166</v>
      </c>
      <c r="AU126" s="263" t="s">
        <v>90</v>
      </c>
      <c r="AV126" s="14" t="s">
        <v>100</v>
      </c>
      <c r="AW126" s="14" t="s">
        <v>42</v>
      </c>
      <c r="AX126" s="14" t="s">
        <v>88</v>
      </c>
      <c r="AY126" s="263" t="s">
        <v>158</v>
      </c>
    </row>
    <row r="127" s="11" customFormat="1" ht="22.8" customHeight="1">
      <c r="B127" s="203"/>
      <c r="C127" s="204"/>
      <c r="D127" s="205" t="s">
        <v>80</v>
      </c>
      <c r="E127" s="217" t="s">
        <v>192</v>
      </c>
      <c r="F127" s="217" t="s">
        <v>193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SUM(P128:P142)</f>
        <v>0</v>
      </c>
      <c r="Q127" s="211"/>
      <c r="R127" s="212">
        <f>SUM(R128:R142)</f>
        <v>0.0041920000000000004</v>
      </c>
      <c r="S127" s="211"/>
      <c r="T127" s="213">
        <f>SUM(T128:T142)</f>
        <v>0.63750000000000007</v>
      </c>
      <c r="AR127" s="214" t="s">
        <v>88</v>
      </c>
      <c r="AT127" s="215" t="s">
        <v>80</v>
      </c>
      <c r="AU127" s="215" t="s">
        <v>88</v>
      </c>
      <c r="AY127" s="214" t="s">
        <v>158</v>
      </c>
      <c r="BK127" s="216">
        <f>SUM(BK128:BK142)</f>
        <v>0</v>
      </c>
    </row>
    <row r="128" s="1" customFormat="1" ht="16.5" customHeight="1">
      <c r="B128" s="39"/>
      <c r="C128" s="219" t="s">
        <v>103</v>
      </c>
      <c r="D128" s="219" t="s">
        <v>160</v>
      </c>
      <c r="E128" s="220" t="s">
        <v>194</v>
      </c>
      <c r="F128" s="221" t="s">
        <v>195</v>
      </c>
      <c r="G128" s="222" t="s">
        <v>163</v>
      </c>
      <c r="H128" s="223">
        <v>104.8</v>
      </c>
      <c r="I128" s="224"/>
      <c r="J128" s="225">
        <f>ROUND(I128*H128,2)</f>
        <v>0</v>
      </c>
      <c r="K128" s="221" t="s">
        <v>164</v>
      </c>
      <c r="L128" s="44"/>
      <c r="M128" s="226" t="s">
        <v>79</v>
      </c>
      <c r="N128" s="227" t="s">
        <v>51</v>
      </c>
      <c r="O128" s="80"/>
      <c r="P128" s="228">
        <f>O128*H128</f>
        <v>0</v>
      </c>
      <c r="Q128" s="228">
        <v>4.0000000000000003E-05</v>
      </c>
      <c r="R128" s="228">
        <f>Q128*H128</f>
        <v>0.0041920000000000004</v>
      </c>
      <c r="S128" s="228">
        <v>0</v>
      </c>
      <c r="T128" s="229">
        <f>S128*H128</f>
        <v>0</v>
      </c>
      <c r="AR128" s="17" t="s">
        <v>100</v>
      </c>
      <c r="AT128" s="17" t="s">
        <v>160</v>
      </c>
      <c r="AU128" s="17" t="s">
        <v>90</v>
      </c>
      <c r="AY128" s="17" t="s">
        <v>158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88</v>
      </c>
      <c r="BK128" s="230">
        <f>ROUND(I128*H128,2)</f>
        <v>0</v>
      </c>
      <c r="BL128" s="17" t="s">
        <v>100</v>
      </c>
      <c r="BM128" s="17" t="s">
        <v>196</v>
      </c>
    </row>
    <row r="129" s="12" customFormat="1">
      <c r="B129" s="231"/>
      <c r="C129" s="232"/>
      <c r="D129" s="233" t="s">
        <v>166</v>
      </c>
      <c r="E129" s="234" t="s">
        <v>79</v>
      </c>
      <c r="F129" s="235" t="s">
        <v>167</v>
      </c>
      <c r="G129" s="232"/>
      <c r="H129" s="234" t="s">
        <v>79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AT129" s="241" t="s">
        <v>166</v>
      </c>
      <c r="AU129" s="241" t="s">
        <v>90</v>
      </c>
      <c r="AV129" s="12" t="s">
        <v>88</v>
      </c>
      <c r="AW129" s="12" t="s">
        <v>42</v>
      </c>
      <c r="AX129" s="12" t="s">
        <v>81</v>
      </c>
      <c r="AY129" s="241" t="s">
        <v>158</v>
      </c>
    </row>
    <row r="130" s="12" customFormat="1">
      <c r="B130" s="231"/>
      <c r="C130" s="232"/>
      <c r="D130" s="233" t="s">
        <v>166</v>
      </c>
      <c r="E130" s="234" t="s">
        <v>79</v>
      </c>
      <c r="F130" s="235" t="s">
        <v>174</v>
      </c>
      <c r="G130" s="232"/>
      <c r="H130" s="234" t="s">
        <v>79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166</v>
      </c>
      <c r="AU130" s="241" t="s">
        <v>90</v>
      </c>
      <c r="AV130" s="12" t="s">
        <v>88</v>
      </c>
      <c r="AW130" s="12" t="s">
        <v>42</v>
      </c>
      <c r="AX130" s="12" t="s">
        <v>81</v>
      </c>
      <c r="AY130" s="241" t="s">
        <v>158</v>
      </c>
    </row>
    <row r="131" s="13" customFormat="1">
      <c r="B131" s="242"/>
      <c r="C131" s="243"/>
      <c r="D131" s="233" t="s">
        <v>166</v>
      </c>
      <c r="E131" s="244" t="s">
        <v>79</v>
      </c>
      <c r="F131" s="245" t="s">
        <v>197</v>
      </c>
      <c r="G131" s="243"/>
      <c r="H131" s="246">
        <v>83.900000000000006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AT131" s="252" t="s">
        <v>166</v>
      </c>
      <c r="AU131" s="252" t="s">
        <v>90</v>
      </c>
      <c r="AV131" s="13" t="s">
        <v>90</v>
      </c>
      <c r="AW131" s="13" t="s">
        <v>42</v>
      </c>
      <c r="AX131" s="13" t="s">
        <v>81</v>
      </c>
      <c r="AY131" s="252" t="s">
        <v>158</v>
      </c>
    </row>
    <row r="132" s="12" customFormat="1">
      <c r="B132" s="231"/>
      <c r="C132" s="232"/>
      <c r="D132" s="233" t="s">
        <v>166</v>
      </c>
      <c r="E132" s="234" t="s">
        <v>79</v>
      </c>
      <c r="F132" s="235" t="s">
        <v>176</v>
      </c>
      <c r="G132" s="232"/>
      <c r="H132" s="234" t="s">
        <v>79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166</v>
      </c>
      <c r="AU132" s="241" t="s">
        <v>90</v>
      </c>
      <c r="AV132" s="12" t="s">
        <v>88</v>
      </c>
      <c r="AW132" s="12" t="s">
        <v>42</v>
      </c>
      <c r="AX132" s="12" t="s">
        <v>81</v>
      </c>
      <c r="AY132" s="241" t="s">
        <v>158</v>
      </c>
    </row>
    <row r="133" s="13" customFormat="1">
      <c r="B133" s="242"/>
      <c r="C133" s="243"/>
      <c r="D133" s="233" t="s">
        <v>166</v>
      </c>
      <c r="E133" s="244" t="s">
        <v>79</v>
      </c>
      <c r="F133" s="245" t="s">
        <v>198</v>
      </c>
      <c r="G133" s="243"/>
      <c r="H133" s="246">
        <v>20.899999999999999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AT133" s="252" t="s">
        <v>166</v>
      </c>
      <c r="AU133" s="252" t="s">
        <v>90</v>
      </c>
      <c r="AV133" s="13" t="s">
        <v>90</v>
      </c>
      <c r="AW133" s="13" t="s">
        <v>42</v>
      </c>
      <c r="AX133" s="13" t="s">
        <v>81</v>
      </c>
      <c r="AY133" s="252" t="s">
        <v>158</v>
      </c>
    </row>
    <row r="134" s="14" customFormat="1">
      <c r="B134" s="253"/>
      <c r="C134" s="254"/>
      <c r="D134" s="233" t="s">
        <v>166</v>
      </c>
      <c r="E134" s="255" t="s">
        <v>79</v>
      </c>
      <c r="F134" s="256" t="s">
        <v>170</v>
      </c>
      <c r="G134" s="254"/>
      <c r="H134" s="257">
        <v>104.80000000000001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AT134" s="263" t="s">
        <v>166</v>
      </c>
      <c r="AU134" s="263" t="s">
        <v>90</v>
      </c>
      <c r="AV134" s="14" t="s">
        <v>100</v>
      </c>
      <c r="AW134" s="14" t="s">
        <v>42</v>
      </c>
      <c r="AX134" s="14" t="s">
        <v>88</v>
      </c>
      <c r="AY134" s="263" t="s">
        <v>158</v>
      </c>
    </row>
    <row r="135" s="1" customFormat="1" ht="16.5" customHeight="1">
      <c r="B135" s="39"/>
      <c r="C135" s="219" t="s">
        <v>106</v>
      </c>
      <c r="D135" s="219" t="s">
        <v>160</v>
      </c>
      <c r="E135" s="220" t="s">
        <v>199</v>
      </c>
      <c r="F135" s="221" t="s">
        <v>200</v>
      </c>
      <c r="G135" s="222" t="s">
        <v>163</v>
      </c>
      <c r="H135" s="223">
        <v>9.375</v>
      </c>
      <c r="I135" s="224"/>
      <c r="J135" s="225">
        <f>ROUND(I135*H135,2)</f>
        <v>0</v>
      </c>
      <c r="K135" s="221" t="s">
        <v>164</v>
      </c>
      <c r="L135" s="44"/>
      <c r="M135" s="226" t="s">
        <v>79</v>
      </c>
      <c r="N135" s="227" t="s">
        <v>51</v>
      </c>
      <c r="O135" s="80"/>
      <c r="P135" s="228">
        <f>O135*H135</f>
        <v>0</v>
      </c>
      <c r="Q135" s="228">
        <v>0</v>
      </c>
      <c r="R135" s="228">
        <f>Q135*H135</f>
        <v>0</v>
      </c>
      <c r="S135" s="228">
        <v>0.068000000000000005</v>
      </c>
      <c r="T135" s="229">
        <f>S135*H135</f>
        <v>0.63750000000000007</v>
      </c>
      <c r="AR135" s="17" t="s">
        <v>100</v>
      </c>
      <c r="AT135" s="17" t="s">
        <v>160</v>
      </c>
      <c r="AU135" s="17" t="s">
        <v>90</v>
      </c>
      <c r="AY135" s="17" t="s">
        <v>158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88</v>
      </c>
      <c r="BK135" s="230">
        <f>ROUND(I135*H135,2)</f>
        <v>0</v>
      </c>
      <c r="BL135" s="17" t="s">
        <v>100</v>
      </c>
      <c r="BM135" s="17" t="s">
        <v>201</v>
      </c>
    </row>
    <row r="136" s="12" customFormat="1">
      <c r="B136" s="231"/>
      <c r="C136" s="232"/>
      <c r="D136" s="233" t="s">
        <v>166</v>
      </c>
      <c r="E136" s="234" t="s">
        <v>79</v>
      </c>
      <c r="F136" s="235" t="s">
        <v>167</v>
      </c>
      <c r="G136" s="232"/>
      <c r="H136" s="234" t="s">
        <v>79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166</v>
      </c>
      <c r="AU136" s="241" t="s">
        <v>90</v>
      </c>
      <c r="AV136" s="12" t="s">
        <v>88</v>
      </c>
      <c r="AW136" s="12" t="s">
        <v>42</v>
      </c>
      <c r="AX136" s="12" t="s">
        <v>81</v>
      </c>
      <c r="AY136" s="241" t="s">
        <v>158</v>
      </c>
    </row>
    <row r="137" s="12" customFormat="1">
      <c r="B137" s="231"/>
      <c r="C137" s="232"/>
      <c r="D137" s="233" t="s">
        <v>166</v>
      </c>
      <c r="E137" s="234" t="s">
        <v>79</v>
      </c>
      <c r="F137" s="235" t="s">
        <v>174</v>
      </c>
      <c r="G137" s="232"/>
      <c r="H137" s="234" t="s">
        <v>79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166</v>
      </c>
      <c r="AU137" s="241" t="s">
        <v>90</v>
      </c>
      <c r="AV137" s="12" t="s">
        <v>88</v>
      </c>
      <c r="AW137" s="12" t="s">
        <v>42</v>
      </c>
      <c r="AX137" s="12" t="s">
        <v>81</v>
      </c>
      <c r="AY137" s="241" t="s">
        <v>158</v>
      </c>
    </row>
    <row r="138" s="13" customFormat="1">
      <c r="B138" s="242"/>
      <c r="C138" s="243"/>
      <c r="D138" s="233" t="s">
        <v>166</v>
      </c>
      <c r="E138" s="244" t="s">
        <v>79</v>
      </c>
      <c r="F138" s="245" t="s">
        <v>175</v>
      </c>
      <c r="G138" s="243"/>
      <c r="H138" s="246">
        <v>1.95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AT138" s="252" t="s">
        <v>166</v>
      </c>
      <c r="AU138" s="252" t="s">
        <v>90</v>
      </c>
      <c r="AV138" s="13" t="s">
        <v>90</v>
      </c>
      <c r="AW138" s="13" t="s">
        <v>42</v>
      </c>
      <c r="AX138" s="13" t="s">
        <v>81</v>
      </c>
      <c r="AY138" s="252" t="s">
        <v>158</v>
      </c>
    </row>
    <row r="139" s="12" customFormat="1">
      <c r="B139" s="231"/>
      <c r="C139" s="232"/>
      <c r="D139" s="233" t="s">
        <v>166</v>
      </c>
      <c r="E139" s="234" t="s">
        <v>79</v>
      </c>
      <c r="F139" s="235" t="s">
        <v>176</v>
      </c>
      <c r="G139" s="232"/>
      <c r="H139" s="234" t="s">
        <v>79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166</v>
      </c>
      <c r="AU139" s="241" t="s">
        <v>90</v>
      </c>
      <c r="AV139" s="12" t="s">
        <v>88</v>
      </c>
      <c r="AW139" s="12" t="s">
        <v>42</v>
      </c>
      <c r="AX139" s="12" t="s">
        <v>81</v>
      </c>
      <c r="AY139" s="241" t="s">
        <v>158</v>
      </c>
    </row>
    <row r="140" s="13" customFormat="1">
      <c r="B140" s="242"/>
      <c r="C140" s="243"/>
      <c r="D140" s="233" t="s">
        <v>166</v>
      </c>
      <c r="E140" s="244" t="s">
        <v>79</v>
      </c>
      <c r="F140" s="245" t="s">
        <v>177</v>
      </c>
      <c r="G140" s="243"/>
      <c r="H140" s="246">
        <v>2.0249999999999999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AT140" s="252" t="s">
        <v>166</v>
      </c>
      <c r="AU140" s="252" t="s">
        <v>90</v>
      </c>
      <c r="AV140" s="13" t="s">
        <v>90</v>
      </c>
      <c r="AW140" s="13" t="s">
        <v>42</v>
      </c>
      <c r="AX140" s="13" t="s">
        <v>81</v>
      </c>
      <c r="AY140" s="252" t="s">
        <v>158</v>
      </c>
    </row>
    <row r="141" s="13" customFormat="1">
      <c r="B141" s="242"/>
      <c r="C141" s="243"/>
      <c r="D141" s="233" t="s">
        <v>166</v>
      </c>
      <c r="E141" s="244" t="s">
        <v>79</v>
      </c>
      <c r="F141" s="245" t="s">
        <v>178</v>
      </c>
      <c r="G141" s="243"/>
      <c r="H141" s="246">
        <v>5.4000000000000004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AT141" s="252" t="s">
        <v>166</v>
      </c>
      <c r="AU141" s="252" t="s">
        <v>90</v>
      </c>
      <c r="AV141" s="13" t="s">
        <v>90</v>
      </c>
      <c r="AW141" s="13" t="s">
        <v>42</v>
      </c>
      <c r="AX141" s="13" t="s">
        <v>81</v>
      </c>
      <c r="AY141" s="252" t="s">
        <v>158</v>
      </c>
    </row>
    <row r="142" s="14" customFormat="1">
      <c r="B142" s="253"/>
      <c r="C142" s="254"/>
      <c r="D142" s="233" t="s">
        <v>166</v>
      </c>
      <c r="E142" s="255" t="s">
        <v>79</v>
      </c>
      <c r="F142" s="256" t="s">
        <v>170</v>
      </c>
      <c r="G142" s="254"/>
      <c r="H142" s="257">
        <v>9.375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AT142" s="263" t="s">
        <v>166</v>
      </c>
      <c r="AU142" s="263" t="s">
        <v>90</v>
      </c>
      <c r="AV142" s="14" t="s">
        <v>100</v>
      </c>
      <c r="AW142" s="14" t="s">
        <v>42</v>
      </c>
      <c r="AX142" s="14" t="s">
        <v>88</v>
      </c>
      <c r="AY142" s="263" t="s">
        <v>158</v>
      </c>
    </row>
    <row r="143" s="11" customFormat="1" ht="22.8" customHeight="1">
      <c r="B143" s="203"/>
      <c r="C143" s="204"/>
      <c r="D143" s="205" t="s">
        <v>80</v>
      </c>
      <c r="E143" s="217" t="s">
        <v>202</v>
      </c>
      <c r="F143" s="217" t="s">
        <v>203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SUM(P144:P169)</f>
        <v>0</v>
      </c>
      <c r="Q143" s="211"/>
      <c r="R143" s="212">
        <f>SUM(R144:R169)</f>
        <v>0</v>
      </c>
      <c r="S143" s="211"/>
      <c r="T143" s="213">
        <f>SUM(T144:T169)</f>
        <v>0</v>
      </c>
      <c r="AR143" s="214" t="s">
        <v>88</v>
      </c>
      <c r="AT143" s="215" t="s">
        <v>80</v>
      </c>
      <c r="AU143" s="215" t="s">
        <v>88</v>
      </c>
      <c r="AY143" s="214" t="s">
        <v>158</v>
      </c>
      <c r="BK143" s="216">
        <f>SUM(BK144:BK169)</f>
        <v>0</v>
      </c>
    </row>
    <row r="144" s="1" customFormat="1" ht="22.5" customHeight="1">
      <c r="B144" s="39"/>
      <c r="C144" s="219" t="s">
        <v>204</v>
      </c>
      <c r="D144" s="219" t="s">
        <v>160</v>
      </c>
      <c r="E144" s="220" t="s">
        <v>205</v>
      </c>
      <c r="F144" s="221" t="s">
        <v>206</v>
      </c>
      <c r="G144" s="222" t="s">
        <v>207</v>
      </c>
      <c r="H144" s="223">
        <v>1.298</v>
      </c>
      <c r="I144" s="224"/>
      <c r="J144" s="225">
        <f>ROUND(I144*H144,2)</f>
        <v>0</v>
      </c>
      <c r="K144" s="221" t="s">
        <v>164</v>
      </c>
      <c r="L144" s="44"/>
      <c r="M144" s="226" t="s">
        <v>79</v>
      </c>
      <c r="N144" s="227" t="s">
        <v>51</v>
      </c>
      <c r="O144" s="8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AR144" s="17" t="s">
        <v>100</v>
      </c>
      <c r="AT144" s="17" t="s">
        <v>160</v>
      </c>
      <c r="AU144" s="17" t="s">
        <v>90</v>
      </c>
      <c r="AY144" s="17" t="s">
        <v>158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88</v>
      </c>
      <c r="BK144" s="230">
        <f>ROUND(I144*H144,2)</f>
        <v>0</v>
      </c>
      <c r="BL144" s="17" t="s">
        <v>100</v>
      </c>
      <c r="BM144" s="17" t="s">
        <v>208</v>
      </c>
    </row>
    <row r="145" s="1" customFormat="1" ht="16.5" customHeight="1">
      <c r="B145" s="39"/>
      <c r="C145" s="219" t="s">
        <v>209</v>
      </c>
      <c r="D145" s="219" t="s">
        <v>160</v>
      </c>
      <c r="E145" s="220" t="s">
        <v>210</v>
      </c>
      <c r="F145" s="221" t="s">
        <v>211</v>
      </c>
      <c r="G145" s="222" t="s">
        <v>207</v>
      </c>
      <c r="H145" s="223">
        <v>1.298</v>
      </c>
      <c r="I145" s="224"/>
      <c r="J145" s="225">
        <f>ROUND(I145*H145,2)</f>
        <v>0</v>
      </c>
      <c r="K145" s="221" t="s">
        <v>164</v>
      </c>
      <c r="L145" s="44"/>
      <c r="M145" s="226" t="s">
        <v>79</v>
      </c>
      <c r="N145" s="227" t="s">
        <v>51</v>
      </c>
      <c r="O145" s="8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AR145" s="17" t="s">
        <v>100</v>
      </c>
      <c r="AT145" s="17" t="s">
        <v>160</v>
      </c>
      <c r="AU145" s="17" t="s">
        <v>90</v>
      </c>
      <c r="AY145" s="17" t="s">
        <v>158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88</v>
      </c>
      <c r="BK145" s="230">
        <f>ROUND(I145*H145,2)</f>
        <v>0</v>
      </c>
      <c r="BL145" s="17" t="s">
        <v>100</v>
      </c>
      <c r="BM145" s="17" t="s">
        <v>212</v>
      </c>
    </row>
    <row r="146" s="1" customFormat="1" ht="22.5" customHeight="1">
      <c r="B146" s="39"/>
      <c r="C146" s="219" t="s">
        <v>192</v>
      </c>
      <c r="D146" s="219" t="s">
        <v>160</v>
      </c>
      <c r="E146" s="220" t="s">
        <v>213</v>
      </c>
      <c r="F146" s="221" t="s">
        <v>214</v>
      </c>
      <c r="G146" s="222" t="s">
        <v>207</v>
      </c>
      <c r="H146" s="223">
        <v>19.469999999999999</v>
      </c>
      <c r="I146" s="224"/>
      <c r="J146" s="225">
        <f>ROUND(I146*H146,2)</f>
        <v>0</v>
      </c>
      <c r="K146" s="221" t="s">
        <v>164</v>
      </c>
      <c r="L146" s="44"/>
      <c r="M146" s="226" t="s">
        <v>79</v>
      </c>
      <c r="N146" s="227" t="s">
        <v>51</v>
      </c>
      <c r="O146" s="8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AR146" s="17" t="s">
        <v>100</v>
      </c>
      <c r="AT146" s="17" t="s">
        <v>160</v>
      </c>
      <c r="AU146" s="17" t="s">
        <v>90</v>
      </c>
      <c r="AY146" s="17" t="s">
        <v>158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88</v>
      </c>
      <c r="BK146" s="230">
        <f>ROUND(I146*H146,2)</f>
        <v>0</v>
      </c>
      <c r="BL146" s="17" t="s">
        <v>100</v>
      </c>
      <c r="BM146" s="17" t="s">
        <v>215</v>
      </c>
    </row>
    <row r="147" s="12" customFormat="1">
      <c r="B147" s="231"/>
      <c r="C147" s="232"/>
      <c r="D147" s="233" t="s">
        <v>166</v>
      </c>
      <c r="E147" s="234" t="s">
        <v>79</v>
      </c>
      <c r="F147" s="235" t="s">
        <v>216</v>
      </c>
      <c r="G147" s="232"/>
      <c r="H147" s="234" t="s">
        <v>79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166</v>
      </c>
      <c r="AU147" s="241" t="s">
        <v>90</v>
      </c>
      <c r="AV147" s="12" t="s">
        <v>88</v>
      </c>
      <c r="AW147" s="12" t="s">
        <v>42</v>
      </c>
      <c r="AX147" s="12" t="s">
        <v>81</v>
      </c>
      <c r="AY147" s="241" t="s">
        <v>158</v>
      </c>
    </row>
    <row r="148" s="13" customFormat="1">
      <c r="B148" s="242"/>
      <c r="C148" s="243"/>
      <c r="D148" s="233" t="s">
        <v>166</v>
      </c>
      <c r="E148" s="244" t="s">
        <v>79</v>
      </c>
      <c r="F148" s="245" t="s">
        <v>217</v>
      </c>
      <c r="G148" s="243"/>
      <c r="H148" s="246">
        <v>19.469999999999999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AT148" s="252" t="s">
        <v>166</v>
      </c>
      <c r="AU148" s="252" t="s">
        <v>90</v>
      </c>
      <c r="AV148" s="13" t="s">
        <v>90</v>
      </c>
      <c r="AW148" s="13" t="s">
        <v>42</v>
      </c>
      <c r="AX148" s="13" t="s">
        <v>81</v>
      </c>
      <c r="AY148" s="252" t="s">
        <v>158</v>
      </c>
    </row>
    <row r="149" s="14" customFormat="1">
      <c r="B149" s="253"/>
      <c r="C149" s="254"/>
      <c r="D149" s="233" t="s">
        <v>166</v>
      </c>
      <c r="E149" s="255" t="s">
        <v>79</v>
      </c>
      <c r="F149" s="256" t="s">
        <v>170</v>
      </c>
      <c r="G149" s="254"/>
      <c r="H149" s="257">
        <v>19.469999999999999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AT149" s="263" t="s">
        <v>166</v>
      </c>
      <c r="AU149" s="263" t="s">
        <v>90</v>
      </c>
      <c r="AV149" s="14" t="s">
        <v>100</v>
      </c>
      <c r="AW149" s="14" t="s">
        <v>42</v>
      </c>
      <c r="AX149" s="14" t="s">
        <v>88</v>
      </c>
      <c r="AY149" s="263" t="s">
        <v>158</v>
      </c>
    </row>
    <row r="150" s="1" customFormat="1" ht="22.5" customHeight="1">
      <c r="B150" s="39"/>
      <c r="C150" s="219" t="s">
        <v>218</v>
      </c>
      <c r="D150" s="219" t="s">
        <v>160</v>
      </c>
      <c r="E150" s="220" t="s">
        <v>219</v>
      </c>
      <c r="F150" s="221" t="s">
        <v>220</v>
      </c>
      <c r="G150" s="222" t="s">
        <v>207</v>
      </c>
      <c r="H150" s="223">
        <v>0.42899999999999999</v>
      </c>
      <c r="I150" s="224"/>
      <c r="J150" s="225">
        <f>ROUND(I150*H150,2)</f>
        <v>0</v>
      </c>
      <c r="K150" s="221" t="s">
        <v>164</v>
      </c>
      <c r="L150" s="44"/>
      <c r="M150" s="226" t="s">
        <v>79</v>
      </c>
      <c r="N150" s="227" t="s">
        <v>51</v>
      </c>
      <c r="O150" s="8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AR150" s="17" t="s">
        <v>100</v>
      </c>
      <c r="AT150" s="17" t="s">
        <v>160</v>
      </c>
      <c r="AU150" s="17" t="s">
        <v>90</v>
      </c>
      <c r="AY150" s="17" t="s">
        <v>158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88</v>
      </c>
      <c r="BK150" s="230">
        <f>ROUND(I150*H150,2)</f>
        <v>0</v>
      </c>
      <c r="BL150" s="17" t="s">
        <v>100</v>
      </c>
      <c r="BM150" s="17" t="s">
        <v>221</v>
      </c>
    </row>
    <row r="151" s="13" customFormat="1">
      <c r="B151" s="242"/>
      <c r="C151" s="243"/>
      <c r="D151" s="233" t="s">
        <v>166</v>
      </c>
      <c r="E151" s="244" t="s">
        <v>79</v>
      </c>
      <c r="F151" s="245" t="s">
        <v>222</v>
      </c>
      <c r="G151" s="243"/>
      <c r="H151" s="246">
        <v>1.298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AT151" s="252" t="s">
        <v>166</v>
      </c>
      <c r="AU151" s="252" t="s">
        <v>90</v>
      </c>
      <c r="AV151" s="13" t="s">
        <v>90</v>
      </c>
      <c r="AW151" s="13" t="s">
        <v>42</v>
      </c>
      <c r="AX151" s="13" t="s">
        <v>81</v>
      </c>
      <c r="AY151" s="252" t="s">
        <v>158</v>
      </c>
    </row>
    <row r="152" s="12" customFormat="1">
      <c r="B152" s="231"/>
      <c r="C152" s="232"/>
      <c r="D152" s="233" t="s">
        <v>166</v>
      </c>
      <c r="E152" s="234" t="s">
        <v>79</v>
      </c>
      <c r="F152" s="235" t="s">
        <v>223</v>
      </c>
      <c r="G152" s="232"/>
      <c r="H152" s="234" t="s">
        <v>79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AT152" s="241" t="s">
        <v>166</v>
      </c>
      <c r="AU152" s="241" t="s">
        <v>90</v>
      </c>
      <c r="AV152" s="12" t="s">
        <v>88</v>
      </c>
      <c r="AW152" s="12" t="s">
        <v>42</v>
      </c>
      <c r="AX152" s="12" t="s">
        <v>81</v>
      </c>
      <c r="AY152" s="241" t="s">
        <v>158</v>
      </c>
    </row>
    <row r="153" s="13" customFormat="1">
      <c r="B153" s="242"/>
      <c r="C153" s="243"/>
      <c r="D153" s="233" t="s">
        <v>166</v>
      </c>
      <c r="E153" s="244" t="s">
        <v>79</v>
      </c>
      <c r="F153" s="245" t="s">
        <v>224</v>
      </c>
      <c r="G153" s="243"/>
      <c r="H153" s="246">
        <v>-0.28399999999999997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AT153" s="252" t="s">
        <v>166</v>
      </c>
      <c r="AU153" s="252" t="s">
        <v>90</v>
      </c>
      <c r="AV153" s="13" t="s">
        <v>90</v>
      </c>
      <c r="AW153" s="13" t="s">
        <v>42</v>
      </c>
      <c r="AX153" s="13" t="s">
        <v>81</v>
      </c>
      <c r="AY153" s="252" t="s">
        <v>158</v>
      </c>
    </row>
    <row r="154" s="12" customFormat="1">
      <c r="B154" s="231"/>
      <c r="C154" s="232"/>
      <c r="D154" s="233" t="s">
        <v>166</v>
      </c>
      <c r="E154" s="234" t="s">
        <v>79</v>
      </c>
      <c r="F154" s="235" t="s">
        <v>225</v>
      </c>
      <c r="G154" s="232"/>
      <c r="H154" s="234" t="s">
        <v>79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166</v>
      </c>
      <c r="AU154" s="241" t="s">
        <v>90</v>
      </c>
      <c r="AV154" s="12" t="s">
        <v>88</v>
      </c>
      <c r="AW154" s="12" t="s">
        <v>42</v>
      </c>
      <c r="AX154" s="12" t="s">
        <v>81</v>
      </c>
      <c r="AY154" s="241" t="s">
        <v>158</v>
      </c>
    </row>
    <row r="155" s="13" customFormat="1">
      <c r="B155" s="242"/>
      <c r="C155" s="243"/>
      <c r="D155" s="233" t="s">
        <v>166</v>
      </c>
      <c r="E155" s="244" t="s">
        <v>79</v>
      </c>
      <c r="F155" s="245" t="s">
        <v>226</v>
      </c>
      <c r="G155" s="243"/>
      <c r="H155" s="246">
        <v>-0.28499999999999998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AT155" s="252" t="s">
        <v>166</v>
      </c>
      <c r="AU155" s="252" t="s">
        <v>90</v>
      </c>
      <c r="AV155" s="13" t="s">
        <v>90</v>
      </c>
      <c r="AW155" s="13" t="s">
        <v>42</v>
      </c>
      <c r="AX155" s="13" t="s">
        <v>81</v>
      </c>
      <c r="AY155" s="252" t="s">
        <v>158</v>
      </c>
    </row>
    <row r="156" s="12" customFormat="1">
      <c r="B156" s="231"/>
      <c r="C156" s="232"/>
      <c r="D156" s="233" t="s">
        <v>166</v>
      </c>
      <c r="E156" s="234" t="s">
        <v>79</v>
      </c>
      <c r="F156" s="235" t="s">
        <v>227</v>
      </c>
      <c r="G156" s="232"/>
      <c r="H156" s="234" t="s">
        <v>79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166</v>
      </c>
      <c r="AU156" s="241" t="s">
        <v>90</v>
      </c>
      <c r="AV156" s="12" t="s">
        <v>88</v>
      </c>
      <c r="AW156" s="12" t="s">
        <v>42</v>
      </c>
      <c r="AX156" s="12" t="s">
        <v>81</v>
      </c>
      <c r="AY156" s="241" t="s">
        <v>158</v>
      </c>
    </row>
    <row r="157" s="13" customFormat="1">
      <c r="B157" s="242"/>
      <c r="C157" s="243"/>
      <c r="D157" s="233" t="s">
        <v>166</v>
      </c>
      <c r="E157" s="244" t="s">
        <v>79</v>
      </c>
      <c r="F157" s="245" t="s">
        <v>228</v>
      </c>
      <c r="G157" s="243"/>
      <c r="H157" s="246">
        <v>-0.29999999999999999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AT157" s="252" t="s">
        <v>166</v>
      </c>
      <c r="AU157" s="252" t="s">
        <v>90</v>
      </c>
      <c r="AV157" s="13" t="s">
        <v>90</v>
      </c>
      <c r="AW157" s="13" t="s">
        <v>42</v>
      </c>
      <c r="AX157" s="13" t="s">
        <v>81</v>
      </c>
      <c r="AY157" s="252" t="s">
        <v>158</v>
      </c>
    </row>
    <row r="158" s="14" customFormat="1">
      <c r="B158" s="253"/>
      <c r="C158" s="254"/>
      <c r="D158" s="233" t="s">
        <v>166</v>
      </c>
      <c r="E158" s="255" t="s">
        <v>79</v>
      </c>
      <c r="F158" s="256" t="s">
        <v>170</v>
      </c>
      <c r="G158" s="254"/>
      <c r="H158" s="257">
        <v>0.4290000000000001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AT158" s="263" t="s">
        <v>166</v>
      </c>
      <c r="AU158" s="263" t="s">
        <v>90</v>
      </c>
      <c r="AV158" s="14" t="s">
        <v>100</v>
      </c>
      <c r="AW158" s="14" t="s">
        <v>42</v>
      </c>
      <c r="AX158" s="14" t="s">
        <v>88</v>
      </c>
      <c r="AY158" s="263" t="s">
        <v>158</v>
      </c>
    </row>
    <row r="159" s="1" customFormat="1" ht="22.5" customHeight="1">
      <c r="B159" s="39"/>
      <c r="C159" s="219" t="s">
        <v>229</v>
      </c>
      <c r="D159" s="219" t="s">
        <v>160</v>
      </c>
      <c r="E159" s="220" t="s">
        <v>230</v>
      </c>
      <c r="F159" s="221" t="s">
        <v>231</v>
      </c>
      <c r="G159" s="222" t="s">
        <v>207</v>
      </c>
      <c r="H159" s="223">
        <v>0.28499999999999998</v>
      </c>
      <c r="I159" s="224"/>
      <c r="J159" s="225">
        <f>ROUND(I159*H159,2)</f>
        <v>0</v>
      </c>
      <c r="K159" s="221" t="s">
        <v>164</v>
      </c>
      <c r="L159" s="44"/>
      <c r="M159" s="226" t="s">
        <v>79</v>
      </c>
      <c r="N159" s="227" t="s">
        <v>51</v>
      </c>
      <c r="O159" s="8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AR159" s="17" t="s">
        <v>100</v>
      </c>
      <c r="AT159" s="17" t="s">
        <v>160</v>
      </c>
      <c r="AU159" s="17" t="s">
        <v>90</v>
      </c>
      <c r="AY159" s="17" t="s">
        <v>158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88</v>
      </c>
      <c r="BK159" s="230">
        <f>ROUND(I159*H159,2)</f>
        <v>0</v>
      </c>
      <c r="BL159" s="17" t="s">
        <v>100</v>
      </c>
      <c r="BM159" s="17" t="s">
        <v>232</v>
      </c>
    </row>
    <row r="160" s="12" customFormat="1">
      <c r="B160" s="231"/>
      <c r="C160" s="232"/>
      <c r="D160" s="233" t="s">
        <v>166</v>
      </c>
      <c r="E160" s="234" t="s">
        <v>79</v>
      </c>
      <c r="F160" s="235" t="s">
        <v>225</v>
      </c>
      <c r="G160" s="232"/>
      <c r="H160" s="234" t="s">
        <v>79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166</v>
      </c>
      <c r="AU160" s="241" t="s">
        <v>90</v>
      </c>
      <c r="AV160" s="12" t="s">
        <v>88</v>
      </c>
      <c r="AW160" s="12" t="s">
        <v>42</v>
      </c>
      <c r="AX160" s="12" t="s">
        <v>81</v>
      </c>
      <c r="AY160" s="241" t="s">
        <v>158</v>
      </c>
    </row>
    <row r="161" s="13" customFormat="1">
      <c r="B161" s="242"/>
      <c r="C161" s="243"/>
      <c r="D161" s="233" t="s">
        <v>166</v>
      </c>
      <c r="E161" s="244" t="s">
        <v>79</v>
      </c>
      <c r="F161" s="245" t="s">
        <v>233</v>
      </c>
      <c r="G161" s="243"/>
      <c r="H161" s="246">
        <v>0.28499999999999998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AT161" s="252" t="s">
        <v>166</v>
      </c>
      <c r="AU161" s="252" t="s">
        <v>90</v>
      </c>
      <c r="AV161" s="13" t="s">
        <v>90</v>
      </c>
      <c r="AW161" s="13" t="s">
        <v>42</v>
      </c>
      <c r="AX161" s="13" t="s">
        <v>81</v>
      </c>
      <c r="AY161" s="252" t="s">
        <v>158</v>
      </c>
    </row>
    <row r="162" s="14" customFormat="1">
      <c r="B162" s="253"/>
      <c r="C162" s="254"/>
      <c r="D162" s="233" t="s">
        <v>166</v>
      </c>
      <c r="E162" s="255" t="s">
        <v>79</v>
      </c>
      <c r="F162" s="256" t="s">
        <v>170</v>
      </c>
      <c r="G162" s="254"/>
      <c r="H162" s="257">
        <v>0.28499999999999998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AT162" s="263" t="s">
        <v>166</v>
      </c>
      <c r="AU162" s="263" t="s">
        <v>90</v>
      </c>
      <c r="AV162" s="14" t="s">
        <v>100</v>
      </c>
      <c r="AW162" s="14" t="s">
        <v>42</v>
      </c>
      <c r="AX162" s="14" t="s">
        <v>88</v>
      </c>
      <c r="AY162" s="263" t="s">
        <v>158</v>
      </c>
    </row>
    <row r="163" s="1" customFormat="1" ht="22.5" customHeight="1">
      <c r="B163" s="39"/>
      <c r="C163" s="219" t="s">
        <v>234</v>
      </c>
      <c r="D163" s="219" t="s">
        <v>160</v>
      </c>
      <c r="E163" s="220" t="s">
        <v>235</v>
      </c>
      <c r="F163" s="221" t="s">
        <v>236</v>
      </c>
      <c r="G163" s="222" t="s">
        <v>207</v>
      </c>
      <c r="H163" s="223">
        <v>0.28399999999999997</v>
      </c>
      <c r="I163" s="224"/>
      <c r="J163" s="225">
        <f>ROUND(I163*H163,2)</f>
        <v>0</v>
      </c>
      <c r="K163" s="221" t="s">
        <v>164</v>
      </c>
      <c r="L163" s="44"/>
      <c r="M163" s="226" t="s">
        <v>79</v>
      </c>
      <c r="N163" s="227" t="s">
        <v>51</v>
      </c>
      <c r="O163" s="8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AR163" s="17" t="s">
        <v>100</v>
      </c>
      <c r="AT163" s="17" t="s">
        <v>160</v>
      </c>
      <c r="AU163" s="17" t="s">
        <v>90</v>
      </c>
      <c r="AY163" s="17" t="s">
        <v>158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88</v>
      </c>
      <c r="BK163" s="230">
        <f>ROUND(I163*H163,2)</f>
        <v>0</v>
      </c>
      <c r="BL163" s="17" t="s">
        <v>100</v>
      </c>
      <c r="BM163" s="17" t="s">
        <v>237</v>
      </c>
    </row>
    <row r="164" s="12" customFormat="1">
      <c r="B164" s="231"/>
      <c r="C164" s="232"/>
      <c r="D164" s="233" t="s">
        <v>166</v>
      </c>
      <c r="E164" s="234" t="s">
        <v>79</v>
      </c>
      <c r="F164" s="235" t="s">
        <v>223</v>
      </c>
      <c r="G164" s="232"/>
      <c r="H164" s="234" t="s">
        <v>79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166</v>
      </c>
      <c r="AU164" s="241" t="s">
        <v>90</v>
      </c>
      <c r="AV164" s="12" t="s">
        <v>88</v>
      </c>
      <c r="AW164" s="12" t="s">
        <v>42</v>
      </c>
      <c r="AX164" s="12" t="s">
        <v>81</v>
      </c>
      <c r="AY164" s="241" t="s">
        <v>158</v>
      </c>
    </row>
    <row r="165" s="13" customFormat="1">
      <c r="B165" s="242"/>
      <c r="C165" s="243"/>
      <c r="D165" s="233" t="s">
        <v>166</v>
      </c>
      <c r="E165" s="244" t="s">
        <v>79</v>
      </c>
      <c r="F165" s="245" t="s">
        <v>238</v>
      </c>
      <c r="G165" s="243"/>
      <c r="H165" s="246">
        <v>0.28399999999999997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AT165" s="252" t="s">
        <v>166</v>
      </c>
      <c r="AU165" s="252" t="s">
        <v>90</v>
      </c>
      <c r="AV165" s="13" t="s">
        <v>90</v>
      </c>
      <c r="AW165" s="13" t="s">
        <v>42</v>
      </c>
      <c r="AX165" s="13" t="s">
        <v>81</v>
      </c>
      <c r="AY165" s="252" t="s">
        <v>158</v>
      </c>
    </row>
    <row r="166" s="14" customFormat="1">
      <c r="B166" s="253"/>
      <c r="C166" s="254"/>
      <c r="D166" s="233" t="s">
        <v>166</v>
      </c>
      <c r="E166" s="255" t="s">
        <v>79</v>
      </c>
      <c r="F166" s="256" t="s">
        <v>170</v>
      </c>
      <c r="G166" s="254"/>
      <c r="H166" s="257">
        <v>0.28399999999999997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AT166" s="263" t="s">
        <v>166</v>
      </c>
      <c r="AU166" s="263" t="s">
        <v>90</v>
      </c>
      <c r="AV166" s="14" t="s">
        <v>100</v>
      </c>
      <c r="AW166" s="14" t="s">
        <v>42</v>
      </c>
      <c r="AX166" s="14" t="s">
        <v>88</v>
      </c>
      <c r="AY166" s="263" t="s">
        <v>158</v>
      </c>
    </row>
    <row r="167" s="1" customFormat="1" ht="22.5" customHeight="1">
      <c r="B167" s="39"/>
      <c r="C167" s="219" t="s">
        <v>239</v>
      </c>
      <c r="D167" s="219" t="s">
        <v>160</v>
      </c>
      <c r="E167" s="220" t="s">
        <v>240</v>
      </c>
      <c r="F167" s="221" t="s">
        <v>241</v>
      </c>
      <c r="G167" s="222" t="s">
        <v>207</v>
      </c>
      <c r="H167" s="223">
        <v>0.29999999999999999</v>
      </c>
      <c r="I167" s="224"/>
      <c r="J167" s="225">
        <f>ROUND(I167*H167,2)</f>
        <v>0</v>
      </c>
      <c r="K167" s="221" t="s">
        <v>164</v>
      </c>
      <c r="L167" s="44"/>
      <c r="M167" s="226" t="s">
        <v>79</v>
      </c>
      <c r="N167" s="227" t="s">
        <v>51</v>
      </c>
      <c r="O167" s="8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AR167" s="17" t="s">
        <v>100</v>
      </c>
      <c r="AT167" s="17" t="s">
        <v>160</v>
      </c>
      <c r="AU167" s="17" t="s">
        <v>90</v>
      </c>
      <c r="AY167" s="17" t="s">
        <v>158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88</v>
      </c>
      <c r="BK167" s="230">
        <f>ROUND(I167*H167,2)</f>
        <v>0</v>
      </c>
      <c r="BL167" s="17" t="s">
        <v>100</v>
      </c>
      <c r="BM167" s="17" t="s">
        <v>242</v>
      </c>
    </row>
    <row r="168" s="13" customFormat="1">
      <c r="B168" s="242"/>
      <c r="C168" s="243"/>
      <c r="D168" s="233" t="s">
        <v>166</v>
      </c>
      <c r="E168" s="244" t="s">
        <v>79</v>
      </c>
      <c r="F168" s="245" t="s">
        <v>243</v>
      </c>
      <c r="G168" s="243"/>
      <c r="H168" s="246">
        <v>0.29999999999999999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AT168" s="252" t="s">
        <v>166</v>
      </c>
      <c r="AU168" s="252" t="s">
        <v>90</v>
      </c>
      <c r="AV168" s="13" t="s">
        <v>90</v>
      </c>
      <c r="AW168" s="13" t="s">
        <v>42</v>
      </c>
      <c r="AX168" s="13" t="s">
        <v>81</v>
      </c>
      <c r="AY168" s="252" t="s">
        <v>158</v>
      </c>
    </row>
    <row r="169" s="14" customFormat="1">
      <c r="B169" s="253"/>
      <c r="C169" s="254"/>
      <c r="D169" s="233" t="s">
        <v>166</v>
      </c>
      <c r="E169" s="255" t="s">
        <v>79</v>
      </c>
      <c r="F169" s="256" t="s">
        <v>170</v>
      </c>
      <c r="G169" s="254"/>
      <c r="H169" s="257">
        <v>0.29999999999999999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AT169" s="263" t="s">
        <v>166</v>
      </c>
      <c r="AU169" s="263" t="s">
        <v>90</v>
      </c>
      <c r="AV169" s="14" t="s">
        <v>100</v>
      </c>
      <c r="AW169" s="14" t="s">
        <v>42</v>
      </c>
      <c r="AX169" s="14" t="s">
        <v>88</v>
      </c>
      <c r="AY169" s="263" t="s">
        <v>158</v>
      </c>
    </row>
    <row r="170" s="11" customFormat="1" ht="22.8" customHeight="1">
      <c r="B170" s="203"/>
      <c r="C170" s="204"/>
      <c r="D170" s="205" t="s">
        <v>80</v>
      </c>
      <c r="E170" s="217" t="s">
        <v>244</v>
      </c>
      <c r="F170" s="217" t="s">
        <v>245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SUM(P171:P172)</f>
        <v>0</v>
      </c>
      <c r="Q170" s="211"/>
      <c r="R170" s="212">
        <f>SUM(R171:R172)</f>
        <v>0</v>
      </c>
      <c r="S170" s="211"/>
      <c r="T170" s="213">
        <f>SUM(T171:T172)</f>
        <v>0</v>
      </c>
      <c r="AR170" s="214" t="s">
        <v>88</v>
      </c>
      <c r="AT170" s="215" t="s">
        <v>80</v>
      </c>
      <c r="AU170" s="215" t="s">
        <v>88</v>
      </c>
      <c r="AY170" s="214" t="s">
        <v>158</v>
      </c>
      <c r="BK170" s="216">
        <f>SUM(BK171:BK172)</f>
        <v>0</v>
      </c>
    </row>
    <row r="171" s="1" customFormat="1" ht="22.5" customHeight="1">
      <c r="B171" s="39"/>
      <c r="C171" s="219" t="s">
        <v>246</v>
      </c>
      <c r="D171" s="219" t="s">
        <v>160</v>
      </c>
      <c r="E171" s="220" t="s">
        <v>247</v>
      </c>
      <c r="F171" s="221" t="s">
        <v>248</v>
      </c>
      <c r="G171" s="222" t="s">
        <v>207</v>
      </c>
      <c r="H171" s="223">
        <v>0.751</v>
      </c>
      <c r="I171" s="224"/>
      <c r="J171" s="225">
        <f>ROUND(I171*H171,2)</f>
        <v>0</v>
      </c>
      <c r="K171" s="221" t="s">
        <v>164</v>
      </c>
      <c r="L171" s="44"/>
      <c r="M171" s="226" t="s">
        <v>79</v>
      </c>
      <c r="N171" s="227" t="s">
        <v>51</v>
      </c>
      <c r="O171" s="8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AR171" s="17" t="s">
        <v>100</v>
      </c>
      <c r="AT171" s="17" t="s">
        <v>160</v>
      </c>
      <c r="AU171" s="17" t="s">
        <v>90</v>
      </c>
      <c r="AY171" s="17" t="s">
        <v>158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88</v>
      </c>
      <c r="BK171" s="230">
        <f>ROUND(I171*H171,2)</f>
        <v>0</v>
      </c>
      <c r="BL171" s="17" t="s">
        <v>100</v>
      </c>
      <c r="BM171" s="17" t="s">
        <v>249</v>
      </c>
    </row>
    <row r="172" s="1" customFormat="1" ht="22.5" customHeight="1">
      <c r="B172" s="39"/>
      <c r="C172" s="219" t="s">
        <v>8</v>
      </c>
      <c r="D172" s="219" t="s">
        <v>160</v>
      </c>
      <c r="E172" s="220" t="s">
        <v>250</v>
      </c>
      <c r="F172" s="221" t="s">
        <v>251</v>
      </c>
      <c r="G172" s="222" t="s">
        <v>207</v>
      </c>
      <c r="H172" s="223">
        <v>0.751</v>
      </c>
      <c r="I172" s="224"/>
      <c r="J172" s="225">
        <f>ROUND(I172*H172,2)</f>
        <v>0</v>
      </c>
      <c r="K172" s="221" t="s">
        <v>164</v>
      </c>
      <c r="L172" s="44"/>
      <c r="M172" s="226" t="s">
        <v>79</v>
      </c>
      <c r="N172" s="227" t="s">
        <v>51</v>
      </c>
      <c r="O172" s="8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AR172" s="17" t="s">
        <v>100</v>
      </c>
      <c r="AT172" s="17" t="s">
        <v>160</v>
      </c>
      <c r="AU172" s="17" t="s">
        <v>90</v>
      </c>
      <c r="AY172" s="17" t="s">
        <v>158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88</v>
      </c>
      <c r="BK172" s="230">
        <f>ROUND(I172*H172,2)</f>
        <v>0</v>
      </c>
      <c r="BL172" s="17" t="s">
        <v>100</v>
      </c>
      <c r="BM172" s="17" t="s">
        <v>252</v>
      </c>
    </row>
    <row r="173" s="11" customFormat="1" ht="25.92" customHeight="1">
      <c r="B173" s="203"/>
      <c r="C173" s="204"/>
      <c r="D173" s="205" t="s">
        <v>80</v>
      </c>
      <c r="E173" s="206" t="s">
        <v>253</v>
      </c>
      <c r="F173" s="206" t="s">
        <v>253</v>
      </c>
      <c r="G173" s="204"/>
      <c r="H173" s="204"/>
      <c r="I173" s="207"/>
      <c r="J173" s="208">
        <f>BK173</f>
        <v>0</v>
      </c>
      <c r="K173" s="204"/>
      <c r="L173" s="209"/>
      <c r="M173" s="210"/>
      <c r="N173" s="211"/>
      <c r="O173" s="211"/>
      <c r="P173" s="212">
        <f>P174+P240+P250+P268+P282+P394+P459+P530</f>
        <v>0</v>
      </c>
      <c r="Q173" s="211"/>
      <c r="R173" s="212">
        <f>R174+R240+R250+R268+R282+R394+R459+R530</f>
        <v>6.1564301000000015</v>
      </c>
      <c r="S173" s="211"/>
      <c r="T173" s="213">
        <f>T174+T240+T250+T268+T282+T394+T459+T530</f>
        <v>0.66052299999999997</v>
      </c>
      <c r="AR173" s="214" t="s">
        <v>90</v>
      </c>
      <c r="AT173" s="215" t="s">
        <v>80</v>
      </c>
      <c r="AU173" s="215" t="s">
        <v>81</v>
      </c>
      <c r="AY173" s="214" t="s">
        <v>158</v>
      </c>
      <c r="BK173" s="216">
        <f>BK174+BK240+BK250+BK268+BK282+BK394+BK459+BK530</f>
        <v>0</v>
      </c>
    </row>
    <row r="174" s="11" customFormat="1" ht="22.8" customHeight="1">
      <c r="B174" s="203"/>
      <c r="C174" s="204"/>
      <c r="D174" s="205" t="s">
        <v>80</v>
      </c>
      <c r="E174" s="217" t="s">
        <v>254</v>
      </c>
      <c r="F174" s="217" t="s">
        <v>255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SUM(P175:P239)</f>
        <v>0</v>
      </c>
      <c r="Q174" s="211"/>
      <c r="R174" s="212">
        <f>SUM(R175:R239)</f>
        <v>3.6335383600000006</v>
      </c>
      <c r="S174" s="211"/>
      <c r="T174" s="213">
        <f>SUM(T175:T239)</f>
        <v>0.28483199999999997</v>
      </c>
      <c r="AR174" s="214" t="s">
        <v>90</v>
      </c>
      <c r="AT174" s="215" t="s">
        <v>80</v>
      </c>
      <c r="AU174" s="215" t="s">
        <v>88</v>
      </c>
      <c r="AY174" s="214" t="s">
        <v>158</v>
      </c>
      <c r="BK174" s="216">
        <f>SUM(BK175:BK239)</f>
        <v>0</v>
      </c>
    </row>
    <row r="175" s="1" customFormat="1" ht="22.5" customHeight="1">
      <c r="B175" s="39"/>
      <c r="C175" s="219" t="s">
        <v>256</v>
      </c>
      <c r="D175" s="219" t="s">
        <v>160</v>
      </c>
      <c r="E175" s="220" t="s">
        <v>257</v>
      </c>
      <c r="F175" s="221" t="s">
        <v>258</v>
      </c>
      <c r="G175" s="222" t="s">
        <v>188</v>
      </c>
      <c r="H175" s="223">
        <v>5.1820000000000004</v>
      </c>
      <c r="I175" s="224"/>
      <c r="J175" s="225">
        <f>ROUND(I175*H175,2)</f>
        <v>0</v>
      </c>
      <c r="K175" s="221" t="s">
        <v>164</v>
      </c>
      <c r="L175" s="44"/>
      <c r="M175" s="226" t="s">
        <v>79</v>
      </c>
      <c r="N175" s="227" t="s">
        <v>51</v>
      </c>
      <c r="O175" s="80"/>
      <c r="P175" s="228">
        <f>O175*H175</f>
        <v>0</v>
      </c>
      <c r="Q175" s="228">
        <v>0.00108</v>
      </c>
      <c r="R175" s="228">
        <f>Q175*H175</f>
        <v>0.0055965600000000004</v>
      </c>
      <c r="S175" s="228">
        <v>0</v>
      </c>
      <c r="T175" s="229">
        <f>S175*H175</f>
        <v>0</v>
      </c>
      <c r="AR175" s="17" t="s">
        <v>256</v>
      </c>
      <c r="AT175" s="17" t="s">
        <v>160</v>
      </c>
      <c r="AU175" s="17" t="s">
        <v>90</v>
      </c>
      <c r="AY175" s="17" t="s">
        <v>158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88</v>
      </c>
      <c r="BK175" s="230">
        <f>ROUND(I175*H175,2)</f>
        <v>0</v>
      </c>
      <c r="BL175" s="17" t="s">
        <v>256</v>
      </c>
      <c r="BM175" s="17" t="s">
        <v>259</v>
      </c>
    </row>
    <row r="176" s="12" customFormat="1">
      <c r="B176" s="231"/>
      <c r="C176" s="232"/>
      <c r="D176" s="233" t="s">
        <v>166</v>
      </c>
      <c r="E176" s="234" t="s">
        <v>79</v>
      </c>
      <c r="F176" s="235" t="s">
        <v>167</v>
      </c>
      <c r="G176" s="232"/>
      <c r="H176" s="234" t="s">
        <v>79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166</v>
      </c>
      <c r="AU176" s="241" t="s">
        <v>90</v>
      </c>
      <c r="AV176" s="12" t="s">
        <v>88</v>
      </c>
      <c r="AW176" s="12" t="s">
        <v>42</v>
      </c>
      <c r="AX176" s="12" t="s">
        <v>81</v>
      </c>
      <c r="AY176" s="241" t="s">
        <v>158</v>
      </c>
    </row>
    <row r="177" s="12" customFormat="1">
      <c r="B177" s="231"/>
      <c r="C177" s="232"/>
      <c r="D177" s="233" t="s">
        <v>166</v>
      </c>
      <c r="E177" s="234" t="s">
        <v>79</v>
      </c>
      <c r="F177" s="235" t="s">
        <v>260</v>
      </c>
      <c r="G177" s="232"/>
      <c r="H177" s="234" t="s">
        <v>79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AT177" s="241" t="s">
        <v>166</v>
      </c>
      <c r="AU177" s="241" t="s">
        <v>90</v>
      </c>
      <c r="AV177" s="12" t="s">
        <v>88</v>
      </c>
      <c r="AW177" s="12" t="s">
        <v>42</v>
      </c>
      <c r="AX177" s="12" t="s">
        <v>81</v>
      </c>
      <c r="AY177" s="241" t="s">
        <v>158</v>
      </c>
    </row>
    <row r="178" s="12" customFormat="1">
      <c r="B178" s="231"/>
      <c r="C178" s="232"/>
      <c r="D178" s="233" t="s">
        <v>166</v>
      </c>
      <c r="E178" s="234" t="s">
        <v>79</v>
      </c>
      <c r="F178" s="235" t="s">
        <v>261</v>
      </c>
      <c r="G178" s="232"/>
      <c r="H178" s="234" t="s">
        <v>79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AT178" s="241" t="s">
        <v>166</v>
      </c>
      <c r="AU178" s="241" t="s">
        <v>90</v>
      </c>
      <c r="AV178" s="12" t="s">
        <v>88</v>
      </c>
      <c r="AW178" s="12" t="s">
        <v>42</v>
      </c>
      <c r="AX178" s="12" t="s">
        <v>81</v>
      </c>
      <c r="AY178" s="241" t="s">
        <v>158</v>
      </c>
    </row>
    <row r="179" s="12" customFormat="1">
      <c r="B179" s="231"/>
      <c r="C179" s="232"/>
      <c r="D179" s="233" t="s">
        <v>166</v>
      </c>
      <c r="E179" s="234" t="s">
        <v>79</v>
      </c>
      <c r="F179" s="235" t="s">
        <v>262</v>
      </c>
      <c r="G179" s="232"/>
      <c r="H179" s="234" t="s">
        <v>79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AT179" s="241" t="s">
        <v>166</v>
      </c>
      <c r="AU179" s="241" t="s">
        <v>90</v>
      </c>
      <c r="AV179" s="12" t="s">
        <v>88</v>
      </c>
      <c r="AW179" s="12" t="s">
        <v>42</v>
      </c>
      <c r="AX179" s="12" t="s">
        <v>81</v>
      </c>
      <c r="AY179" s="241" t="s">
        <v>158</v>
      </c>
    </row>
    <row r="180" s="13" customFormat="1">
      <c r="B180" s="242"/>
      <c r="C180" s="243"/>
      <c r="D180" s="233" t="s">
        <v>166</v>
      </c>
      <c r="E180" s="244" t="s">
        <v>79</v>
      </c>
      <c r="F180" s="245" t="s">
        <v>263</v>
      </c>
      <c r="G180" s="243"/>
      <c r="H180" s="246">
        <v>2.282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AT180" s="252" t="s">
        <v>166</v>
      </c>
      <c r="AU180" s="252" t="s">
        <v>90</v>
      </c>
      <c r="AV180" s="13" t="s">
        <v>90</v>
      </c>
      <c r="AW180" s="13" t="s">
        <v>42</v>
      </c>
      <c r="AX180" s="13" t="s">
        <v>81</v>
      </c>
      <c r="AY180" s="252" t="s">
        <v>158</v>
      </c>
    </row>
    <row r="181" s="12" customFormat="1">
      <c r="B181" s="231"/>
      <c r="C181" s="232"/>
      <c r="D181" s="233" t="s">
        <v>166</v>
      </c>
      <c r="E181" s="234" t="s">
        <v>79</v>
      </c>
      <c r="F181" s="235" t="s">
        <v>264</v>
      </c>
      <c r="G181" s="232"/>
      <c r="H181" s="234" t="s">
        <v>79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166</v>
      </c>
      <c r="AU181" s="241" t="s">
        <v>90</v>
      </c>
      <c r="AV181" s="12" t="s">
        <v>88</v>
      </c>
      <c r="AW181" s="12" t="s">
        <v>42</v>
      </c>
      <c r="AX181" s="12" t="s">
        <v>81</v>
      </c>
      <c r="AY181" s="241" t="s">
        <v>158</v>
      </c>
    </row>
    <row r="182" s="13" customFormat="1">
      <c r="B182" s="242"/>
      <c r="C182" s="243"/>
      <c r="D182" s="233" t="s">
        <v>166</v>
      </c>
      <c r="E182" s="244" t="s">
        <v>79</v>
      </c>
      <c r="F182" s="245" t="s">
        <v>265</v>
      </c>
      <c r="G182" s="243"/>
      <c r="H182" s="246">
        <v>2.8999999999999999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AT182" s="252" t="s">
        <v>166</v>
      </c>
      <c r="AU182" s="252" t="s">
        <v>90</v>
      </c>
      <c r="AV182" s="13" t="s">
        <v>90</v>
      </c>
      <c r="AW182" s="13" t="s">
        <v>42</v>
      </c>
      <c r="AX182" s="13" t="s">
        <v>81</v>
      </c>
      <c r="AY182" s="252" t="s">
        <v>158</v>
      </c>
    </row>
    <row r="183" s="14" customFormat="1">
      <c r="B183" s="253"/>
      <c r="C183" s="254"/>
      <c r="D183" s="233" t="s">
        <v>166</v>
      </c>
      <c r="E183" s="255" t="s">
        <v>79</v>
      </c>
      <c r="F183" s="256" t="s">
        <v>170</v>
      </c>
      <c r="G183" s="254"/>
      <c r="H183" s="257">
        <v>5.1820000000000004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AT183" s="263" t="s">
        <v>166</v>
      </c>
      <c r="AU183" s="263" t="s">
        <v>90</v>
      </c>
      <c r="AV183" s="14" t="s">
        <v>100</v>
      </c>
      <c r="AW183" s="14" t="s">
        <v>42</v>
      </c>
      <c r="AX183" s="14" t="s">
        <v>88</v>
      </c>
      <c r="AY183" s="263" t="s">
        <v>158</v>
      </c>
    </row>
    <row r="184" s="1" customFormat="1" ht="22.5" customHeight="1">
      <c r="B184" s="39"/>
      <c r="C184" s="219" t="s">
        <v>266</v>
      </c>
      <c r="D184" s="219" t="s">
        <v>160</v>
      </c>
      <c r="E184" s="220" t="s">
        <v>267</v>
      </c>
      <c r="F184" s="221" t="s">
        <v>268</v>
      </c>
      <c r="G184" s="222" t="s">
        <v>163</v>
      </c>
      <c r="H184" s="223">
        <v>29.920000000000002</v>
      </c>
      <c r="I184" s="224"/>
      <c r="J184" s="225">
        <f>ROUND(I184*H184,2)</f>
        <v>0</v>
      </c>
      <c r="K184" s="221" t="s">
        <v>164</v>
      </c>
      <c r="L184" s="44"/>
      <c r="M184" s="226" t="s">
        <v>79</v>
      </c>
      <c r="N184" s="227" t="s">
        <v>51</v>
      </c>
      <c r="O184" s="80"/>
      <c r="P184" s="228">
        <f>O184*H184</f>
        <v>0</v>
      </c>
      <c r="Q184" s="228">
        <v>0.015740000000000001</v>
      </c>
      <c r="R184" s="228">
        <f>Q184*H184</f>
        <v>0.47094080000000005</v>
      </c>
      <c r="S184" s="228">
        <v>0</v>
      </c>
      <c r="T184" s="229">
        <f>S184*H184</f>
        <v>0</v>
      </c>
      <c r="AR184" s="17" t="s">
        <v>256</v>
      </c>
      <c r="AT184" s="17" t="s">
        <v>160</v>
      </c>
      <c r="AU184" s="17" t="s">
        <v>90</v>
      </c>
      <c r="AY184" s="17" t="s">
        <v>158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88</v>
      </c>
      <c r="BK184" s="230">
        <f>ROUND(I184*H184,2)</f>
        <v>0</v>
      </c>
      <c r="BL184" s="17" t="s">
        <v>256</v>
      </c>
      <c r="BM184" s="17" t="s">
        <v>269</v>
      </c>
    </row>
    <row r="185" s="12" customFormat="1">
      <c r="B185" s="231"/>
      <c r="C185" s="232"/>
      <c r="D185" s="233" t="s">
        <v>166</v>
      </c>
      <c r="E185" s="234" t="s">
        <v>79</v>
      </c>
      <c r="F185" s="235" t="s">
        <v>167</v>
      </c>
      <c r="G185" s="232"/>
      <c r="H185" s="234" t="s">
        <v>79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166</v>
      </c>
      <c r="AU185" s="241" t="s">
        <v>90</v>
      </c>
      <c r="AV185" s="12" t="s">
        <v>88</v>
      </c>
      <c r="AW185" s="12" t="s">
        <v>42</v>
      </c>
      <c r="AX185" s="12" t="s">
        <v>81</v>
      </c>
      <c r="AY185" s="241" t="s">
        <v>158</v>
      </c>
    </row>
    <row r="186" s="12" customFormat="1">
      <c r="B186" s="231"/>
      <c r="C186" s="232"/>
      <c r="D186" s="233" t="s">
        <v>166</v>
      </c>
      <c r="E186" s="234" t="s">
        <v>79</v>
      </c>
      <c r="F186" s="235" t="s">
        <v>260</v>
      </c>
      <c r="G186" s="232"/>
      <c r="H186" s="234" t="s">
        <v>79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166</v>
      </c>
      <c r="AU186" s="241" t="s">
        <v>90</v>
      </c>
      <c r="AV186" s="12" t="s">
        <v>88</v>
      </c>
      <c r="AW186" s="12" t="s">
        <v>42</v>
      </c>
      <c r="AX186" s="12" t="s">
        <v>81</v>
      </c>
      <c r="AY186" s="241" t="s">
        <v>158</v>
      </c>
    </row>
    <row r="187" s="12" customFormat="1">
      <c r="B187" s="231"/>
      <c r="C187" s="232"/>
      <c r="D187" s="233" t="s">
        <v>166</v>
      </c>
      <c r="E187" s="234" t="s">
        <v>79</v>
      </c>
      <c r="F187" s="235" t="s">
        <v>262</v>
      </c>
      <c r="G187" s="232"/>
      <c r="H187" s="234" t="s">
        <v>79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166</v>
      </c>
      <c r="AU187" s="241" t="s">
        <v>90</v>
      </c>
      <c r="AV187" s="12" t="s">
        <v>88</v>
      </c>
      <c r="AW187" s="12" t="s">
        <v>42</v>
      </c>
      <c r="AX187" s="12" t="s">
        <v>81</v>
      </c>
      <c r="AY187" s="241" t="s">
        <v>158</v>
      </c>
    </row>
    <row r="188" s="13" customFormat="1">
      <c r="B188" s="242"/>
      <c r="C188" s="243"/>
      <c r="D188" s="233" t="s">
        <v>166</v>
      </c>
      <c r="E188" s="244" t="s">
        <v>79</v>
      </c>
      <c r="F188" s="245" t="s">
        <v>270</v>
      </c>
      <c r="G188" s="243"/>
      <c r="H188" s="246">
        <v>10.4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AT188" s="252" t="s">
        <v>166</v>
      </c>
      <c r="AU188" s="252" t="s">
        <v>90</v>
      </c>
      <c r="AV188" s="13" t="s">
        <v>90</v>
      </c>
      <c r="AW188" s="13" t="s">
        <v>42</v>
      </c>
      <c r="AX188" s="13" t="s">
        <v>81</v>
      </c>
      <c r="AY188" s="252" t="s">
        <v>158</v>
      </c>
    </row>
    <row r="189" s="13" customFormat="1">
      <c r="B189" s="242"/>
      <c r="C189" s="243"/>
      <c r="D189" s="233" t="s">
        <v>166</v>
      </c>
      <c r="E189" s="244" t="s">
        <v>79</v>
      </c>
      <c r="F189" s="245" t="s">
        <v>271</v>
      </c>
      <c r="G189" s="243"/>
      <c r="H189" s="246">
        <v>1.78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AT189" s="252" t="s">
        <v>166</v>
      </c>
      <c r="AU189" s="252" t="s">
        <v>90</v>
      </c>
      <c r="AV189" s="13" t="s">
        <v>90</v>
      </c>
      <c r="AW189" s="13" t="s">
        <v>42</v>
      </c>
      <c r="AX189" s="13" t="s">
        <v>81</v>
      </c>
      <c r="AY189" s="252" t="s">
        <v>158</v>
      </c>
    </row>
    <row r="190" s="12" customFormat="1">
      <c r="B190" s="231"/>
      <c r="C190" s="232"/>
      <c r="D190" s="233" t="s">
        <v>166</v>
      </c>
      <c r="E190" s="234" t="s">
        <v>79</v>
      </c>
      <c r="F190" s="235" t="s">
        <v>264</v>
      </c>
      <c r="G190" s="232"/>
      <c r="H190" s="234" t="s">
        <v>79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166</v>
      </c>
      <c r="AU190" s="241" t="s">
        <v>90</v>
      </c>
      <c r="AV190" s="12" t="s">
        <v>88</v>
      </c>
      <c r="AW190" s="12" t="s">
        <v>42</v>
      </c>
      <c r="AX190" s="12" t="s">
        <v>81</v>
      </c>
      <c r="AY190" s="241" t="s">
        <v>158</v>
      </c>
    </row>
    <row r="191" s="13" customFormat="1">
      <c r="B191" s="242"/>
      <c r="C191" s="243"/>
      <c r="D191" s="233" t="s">
        <v>166</v>
      </c>
      <c r="E191" s="244" t="s">
        <v>79</v>
      </c>
      <c r="F191" s="245" t="s">
        <v>272</v>
      </c>
      <c r="G191" s="243"/>
      <c r="H191" s="246">
        <v>16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AT191" s="252" t="s">
        <v>166</v>
      </c>
      <c r="AU191" s="252" t="s">
        <v>90</v>
      </c>
      <c r="AV191" s="13" t="s">
        <v>90</v>
      </c>
      <c r="AW191" s="13" t="s">
        <v>42</v>
      </c>
      <c r="AX191" s="13" t="s">
        <v>81</v>
      </c>
      <c r="AY191" s="252" t="s">
        <v>158</v>
      </c>
    </row>
    <row r="192" s="13" customFormat="1">
      <c r="B192" s="242"/>
      <c r="C192" s="243"/>
      <c r="D192" s="233" t="s">
        <v>166</v>
      </c>
      <c r="E192" s="244" t="s">
        <v>79</v>
      </c>
      <c r="F192" s="245" t="s">
        <v>273</v>
      </c>
      <c r="G192" s="243"/>
      <c r="H192" s="246">
        <v>1.74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AT192" s="252" t="s">
        <v>166</v>
      </c>
      <c r="AU192" s="252" t="s">
        <v>90</v>
      </c>
      <c r="AV192" s="13" t="s">
        <v>90</v>
      </c>
      <c r="AW192" s="13" t="s">
        <v>42</v>
      </c>
      <c r="AX192" s="13" t="s">
        <v>81</v>
      </c>
      <c r="AY192" s="252" t="s">
        <v>158</v>
      </c>
    </row>
    <row r="193" s="14" customFormat="1">
      <c r="B193" s="253"/>
      <c r="C193" s="254"/>
      <c r="D193" s="233" t="s">
        <v>166</v>
      </c>
      <c r="E193" s="255" t="s">
        <v>79</v>
      </c>
      <c r="F193" s="256" t="s">
        <v>170</v>
      </c>
      <c r="G193" s="254"/>
      <c r="H193" s="257">
        <v>29.920000000000002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AT193" s="263" t="s">
        <v>166</v>
      </c>
      <c r="AU193" s="263" t="s">
        <v>90</v>
      </c>
      <c r="AV193" s="14" t="s">
        <v>100</v>
      </c>
      <c r="AW193" s="14" t="s">
        <v>42</v>
      </c>
      <c r="AX193" s="14" t="s">
        <v>88</v>
      </c>
      <c r="AY193" s="263" t="s">
        <v>158</v>
      </c>
    </row>
    <row r="194" s="1" customFormat="1" ht="16.5" customHeight="1">
      <c r="B194" s="39"/>
      <c r="C194" s="219" t="s">
        <v>274</v>
      </c>
      <c r="D194" s="219" t="s">
        <v>160</v>
      </c>
      <c r="E194" s="220" t="s">
        <v>275</v>
      </c>
      <c r="F194" s="221" t="s">
        <v>276</v>
      </c>
      <c r="G194" s="222" t="s">
        <v>163</v>
      </c>
      <c r="H194" s="223">
        <v>7.5999999999999996</v>
      </c>
      <c r="I194" s="224"/>
      <c r="J194" s="225">
        <f>ROUND(I194*H194,2)</f>
        <v>0</v>
      </c>
      <c r="K194" s="221" t="s">
        <v>164</v>
      </c>
      <c r="L194" s="44"/>
      <c r="M194" s="226" t="s">
        <v>79</v>
      </c>
      <c r="N194" s="227" t="s">
        <v>51</v>
      </c>
      <c r="O194" s="80"/>
      <c r="P194" s="228">
        <f>O194*H194</f>
        <v>0</v>
      </c>
      <c r="Q194" s="228">
        <v>0</v>
      </c>
      <c r="R194" s="228">
        <f>Q194*H194</f>
        <v>0</v>
      </c>
      <c r="S194" s="228">
        <v>0.00132</v>
      </c>
      <c r="T194" s="229">
        <f>S194*H194</f>
        <v>0.010031999999999999</v>
      </c>
      <c r="AR194" s="17" t="s">
        <v>256</v>
      </c>
      <c r="AT194" s="17" t="s">
        <v>160</v>
      </c>
      <c r="AU194" s="17" t="s">
        <v>90</v>
      </c>
      <c r="AY194" s="17" t="s">
        <v>158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88</v>
      </c>
      <c r="BK194" s="230">
        <f>ROUND(I194*H194,2)</f>
        <v>0</v>
      </c>
      <c r="BL194" s="17" t="s">
        <v>256</v>
      </c>
      <c r="BM194" s="17" t="s">
        <v>277</v>
      </c>
    </row>
    <row r="195" s="12" customFormat="1">
      <c r="B195" s="231"/>
      <c r="C195" s="232"/>
      <c r="D195" s="233" t="s">
        <v>166</v>
      </c>
      <c r="E195" s="234" t="s">
        <v>79</v>
      </c>
      <c r="F195" s="235" t="s">
        <v>167</v>
      </c>
      <c r="G195" s="232"/>
      <c r="H195" s="234" t="s">
        <v>79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AT195" s="241" t="s">
        <v>166</v>
      </c>
      <c r="AU195" s="241" t="s">
        <v>90</v>
      </c>
      <c r="AV195" s="12" t="s">
        <v>88</v>
      </c>
      <c r="AW195" s="12" t="s">
        <v>42</v>
      </c>
      <c r="AX195" s="12" t="s">
        <v>81</v>
      </c>
      <c r="AY195" s="241" t="s">
        <v>158</v>
      </c>
    </row>
    <row r="196" s="12" customFormat="1">
      <c r="B196" s="231"/>
      <c r="C196" s="232"/>
      <c r="D196" s="233" t="s">
        <v>166</v>
      </c>
      <c r="E196" s="234" t="s">
        <v>79</v>
      </c>
      <c r="F196" s="235" t="s">
        <v>260</v>
      </c>
      <c r="G196" s="232"/>
      <c r="H196" s="234" t="s">
        <v>79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166</v>
      </c>
      <c r="AU196" s="241" t="s">
        <v>90</v>
      </c>
      <c r="AV196" s="12" t="s">
        <v>88</v>
      </c>
      <c r="AW196" s="12" t="s">
        <v>42</v>
      </c>
      <c r="AX196" s="12" t="s">
        <v>81</v>
      </c>
      <c r="AY196" s="241" t="s">
        <v>158</v>
      </c>
    </row>
    <row r="197" s="12" customFormat="1">
      <c r="B197" s="231"/>
      <c r="C197" s="232"/>
      <c r="D197" s="233" t="s">
        <v>166</v>
      </c>
      <c r="E197" s="234" t="s">
        <v>79</v>
      </c>
      <c r="F197" s="235" t="s">
        <v>262</v>
      </c>
      <c r="G197" s="232"/>
      <c r="H197" s="234" t="s">
        <v>79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166</v>
      </c>
      <c r="AU197" s="241" t="s">
        <v>90</v>
      </c>
      <c r="AV197" s="12" t="s">
        <v>88</v>
      </c>
      <c r="AW197" s="12" t="s">
        <v>42</v>
      </c>
      <c r="AX197" s="12" t="s">
        <v>81</v>
      </c>
      <c r="AY197" s="241" t="s">
        <v>158</v>
      </c>
    </row>
    <row r="198" s="13" customFormat="1">
      <c r="B198" s="242"/>
      <c r="C198" s="243"/>
      <c r="D198" s="233" t="s">
        <v>166</v>
      </c>
      <c r="E198" s="244" t="s">
        <v>79</v>
      </c>
      <c r="F198" s="245" t="s">
        <v>278</v>
      </c>
      <c r="G198" s="243"/>
      <c r="H198" s="246">
        <v>7.5999999999999996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AT198" s="252" t="s">
        <v>166</v>
      </c>
      <c r="AU198" s="252" t="s">
        <v>90</v>
      </c>
      <c r="AV198" s="13" t="s">
        <v>90</v>
      </c>
      <c r="AW198" s="13" t="s">
        <v>42</v>
      </c>
      <c r="AX198" s="13" t="s">
        <v>81</v>
      </c>
      <c r="AY198" s="252" t="s">
        <v>158</v>
      </c>
    </row>
    <row r="199" s="14" customFormat="1">
      <c r="B199" s="253"/>
      <c r="C199" s="254"/>
      <c r="D199" s="233" t="s">
        <v>166</v>
      </c>
      <c r="E199" s="255" t="s">
        <v>79</v>
      </c>
      <c r="F199" s="256" t="s">
        <v>170</v>
      </c>
      <c r="G199" s="254"/>
      <c r="H199" s="257">
        <v>7.5999999999999996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AT199" s="263" t="s">
        <v>166</v>
      </c>
      <c r="AU199" s="263" t="s">
        <v>90</v>
      </c>
      <c r="AV199" s="14" t="s">
        <v>100</v>
      </c>
      <c r="AW199" s="14" t="s">
        <v>42</v>
      </c>
      <c r="AX199" s="14" t="s">
        <v>88</v>
      </c>
      <c r="AY199" s="263" t="s">
        <v>158</v>
      </c>
    </row>
    <row r="200" s="1" customFormat="1" ht="16.5" customHeight="1">
      <c r="B200" s="39"/>
      <c r="C200" s="219" t="s">
        <v>279</v>
      </c>
      <c r="D200" s="219" t="s">
        <v>160</v>
      </c>
      <c r="E200" s="220" t="s">
        <v>280</v>
      </c>
      <c r="F200" s="221" t="s">
        <v>281</v>
      </c>
      <c r="G200" s="222" t="s">
        <v>163</v>
      </c>
      <c r="H200" s="223">
        <v>9.1600000000000001</v>
      </c>
      <c r="I200" s="224"/>
      <c r="J200" s="225">
        <f>ROUND(I200*H200,2)</f>
        <v>0</v>
      </c>
      <c r="K200" s="221" t="s">
        <v>164</v>
      </c>
      <c r="L200" s="44"/>
      <c r="M200" s="226" t="s">
        <v>79</v>
      </c>
      <c r="N200" s="227" t="s">
        <v>51</v>
      </c>
      <c r="O200" s="80"/>
      <c r="P200" s="228">
        <f>O200*H200</f>
        <v>0</v>
      </c>
      <c r="Q200" s="228">
        <v>0</v>
      </c>
      <c r="R200" s="228">
        <f>Q200*H200</f>
        <v>0</v>
      </c>
      <c r="S200" s="228">
        <v>0.029999999999999999</v>
      </c>
      <c r="T200" s="229">
        <f>S200*H200</f>
        <v>0.27479999999999999</v>
      </c>
      <c r="AR200" s="17" t="s">
        <v>256</v>
      </c>
      <c r="AT200" s="17" t="s">
        <v>160</v>
      </c>
      <c r="AU200" s="17" t="s">
        <v>90</v>
      </c>
      <c r="AY200" s="17" t="s">
        <v>158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88</v>
      </c>
      <c r="BK200" s="230">
        <f>ROUND(I200*H200,2)</f>
        <v>0</v>
      </c>
      <c r="BL200" s="17" t="s">
        <v>256</v>
      </c>
      <c r="BM200" s="17" t="s">
        <v>282</v>
      </c>
    </row>
    <row r="201" s="12" customFormat="1">
      <c r="B201" s="231"/>
      <c r="C201" s="232"/>
      <c r="D201" s="233" t="s">
        <v>166</v>
      </c>
      <c r="E201" s="234" t="s">
        <v>79</v>
      </c>
      <c r="F201" s="235" t="s">
        <v>167</v>
      </c>
      <c r="G201" s="232"/>
      <c r="H201" s="234" t="s">
        <v>79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AT201" s="241" t="s">
        <v>166</v>
      </c>
      <c r="AU201" s="241" t="s">
        <v>90</v>
      </c>
      <c r="AV201" s="12" t="s">
        <v>88</v>
      </c>
      <c r="AW201" s="12" t="s">
        <v>42</v>
      </c>
      <c r="AX201" s="12" t="s">
        <v>81</v>
      </c>
      <c r="AY201" s="241" t="s">
        <v>158</v>
      </c>
    </row>
    <row r="202" s="12" customFormat="1">
      <c r="B202" s="231"/>
      <c r="C202" s="232"/>
      <c r="D202" s="233" t="s">
        <v>166</v>
      </c>
      <c r="E202" s="234" t="s">
        <v>79</v>
      </c>
      <c r="F202" s="235" t="s">
        <v>260</v>
      </c>
      <c r="G202" s="232"/>
      <c r="H202" s="234" t="s">
        <v>79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AT202" s="241" t="s">
        <v>166</v>
      </c>
      <c r="AU202" s="241" t="s">
        <v>90</v>
      </c>
      <c r="AV202" s="12" t="s">
        <v>88</v>
      </c>
      <c r="AW202" s="12" t="s">
        <v>42</v>
      </c>
      <c r="AX202" s="12" t="s">
        <v>81</v>
      </c>
      <c r="AY202" s="241" t="s">
        <v>158</v>
      </c>
    </row>
    <row r="203" s="12" customFormat="1">
      <c r="B203" s="231"/>
      <c r="C203" s="232"/>
      <c r="D203" s="233" t="s">
        <v>166</v>
      </c>
      <c r="E203" s="234" t="s">
        <v>79</v>
      </c>
      <c r="F203" s="235" t="s">
        <v>262</v>
      </c>
      <c r="G203" s="232"/>
      <c r="H203" s="234" t="s">
        <v>79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AT203" s="241" t="s">
        <v>166</v>
      </c>
      <c r="AU203" s="241" t="s">
        <v>90</v>
      </c>
      <c r="AV203" s="12" t="s">
        <v>88</v>
      </c>
      <c r="AW203" s="12" t="s">
        <v>42</v>
      </c>
      <c r="AX203" s="12" t="s">
        <v>81</v>
      </c>
      <c r="AY203" s="241" t="s">
        <v>158</v>
      </c>
    </row>
    <row r="204" s="13" customFormat="1">
      <c r="B204" s="242"/>
      <c r="C204" s="243"/>
      <c r="D204" s="233" t="s">
        <v>166</v>
      </c>
      <c r="E204" s="244" t="s">
        <v>79</v>
      </c>
      <c r="F204" s="245" t="s">
        <v>278</v>
      </c>
      <c r="G204" s="243"/>
      <c r="H204" s="246">
        <v>7.5999999999999996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AT204" s="252" t="s">
        <v>166</v>
      </c>
      <c r="AU204" s="252" t="s">
        <v>90</v>
      </c>
      <c r="AV204" s="13" t="s">
        <v>90</v>
      </c>
      <c r="AW204" s="13" t="s">
        <v>42</v>
      </c>
      <c r="AX204" s="13" t="s">
        <v>81</v>
      </c>
      <c r="AY204" s="252" t="s">
        <v>158</v>
      </c>
    </row>
    <row r="205" s="13" customFormat="1">
      <c r="B205" s="242"/>
      <c r="C205" s="243"/>
      <c r="D205" s="233" t="s">
        <v>166</v>
      </c>
      <c r="E205" s="244" t="s">
        <v>79</v>
      </c>
      <c r="F205" s="245" t="s">
        <v>283</v>
      </c>
      <c r="G205" s="243"/>
      <c r="H205" s="246">
        <v>1.5600000000000001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AT205" s="252" t="s">
        <v>166</v>
      </c>
      <c r="AU205" s="252" t="s">
        <v>90</v>
      </c>
      <c r="AV205" s="13" t="s">
        <v>90</v>
      </c>
      <c r="AW205" s="13" t="s">
        <v>42</v>
      </c>
      <c r="AX205" s="13" t="s">
        <v>81</v>
      </c>
      <c r="AY205" s="252" t="s">
        <v>158</v>
      </c>
    </row>
    <row r="206" s="14" customFormat="1">
      <c r="B206" s="253"/>
      <c r="C206" s="254"/>
      <c r="D206" s="233" t="s">
        <v>166</v>
      </c>
      <c r="E206" s="255" t="s">
        <v>79</v>
      </c>
      <c r="F206" s="256" t="s">
        <v>170</v>
      </c>
      <c r="G206" s="254"/>
      <c r="H206" s="257">
        <v>9.1600000000000001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AT206" s="263" t="s">
        <v>166</v>
      </c>
      <c r="AU206" s="263" t="s">
        <v>90</v>
      </c>
      <c r="AV206" s="14" t="s">
        <v>100</v>
      </c>
      <c r="AW206" s="14" t="s">
        <v>42</v>
      </c>
      <c r="AX206" s="14" t="s">
        <v>88</v>
      </c>
      <c r="AY206" s="263" t="s">
        <v>158</v>
      </c>
    </row>
    <row r="207" s="1" customFormat="1" ht="16.5" customHeight="1">
      <c r="B207" s="39"/>
      <c r="C207" s="219" t="s">
        <v>284</v>
      </c>
      <c r="D207" s="219" t="s">
        <v>160</v>
      </c>
      <c r="E207" s="220" t="s">
        <v>285</v>
      </c>
      <c r="F207" s="221" t="s">
        <v>286</v>
      </c>
      <c r="G207" s="222" t="s">
        <v>163</v>
      </c>
      <c r="H207" s="223">
        <v>29.920000000000002</v>
      </c>
      <c r="I207" s="224"/>
      <c r="J207" s="225">
        <f>ROUND(I207*H207,2)</f>
        <v>0</v>
      </c>
      <c r="K207" s="221" t="s">
        <v>164</v>
      </c>
      <c r="L207" s="44"/>
      <c r="M207" s="226" t="s">
        <v>79</v>
      </c>
      <c r="N207" s="227" t="s">
        <v>51</v>
      </c>
      <c r="O207" s="80"/>
      <c r="P207" s="228">
        <f>O207*H207</f>
        <v>0</v>
      </c>
      <c r="Q207" s="228">
        <v>0.00020000000000000001</v>
      </c>
      <c r="R207" s="228">
        <f>Q207*H207</f>
        <v>0.0059840000000000006</v>
      </c>
      <c r="S207" s="228">
        <v>0</v>
      </c>
      <c r="T207" s="229">
        <f>S207*H207</f>
        <v>0</v>
      </c>
      <c r="AR207" s="17" t="s">
        <v>256</v>
      </c>
      <c r="AT207" s="17" t="s">
        <v>160</v>
      </c>
      <c r="AU207" s="17" t="s">
        <v>90</v>
      </c>
      <c r="AY207" s="17" t="s">
        <v>158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88</v>
      </c>
      <c r="BK207" s="230">
        <f>ROUND(I207*H207,2)</f>
        <v>0</v>
      </c>
      <c r="BL207" s="17" t="s">
        <v>256</v>
      </c>
      <c r="BM207" s="17" t="s">
        <v>287</v>
      </c>
    </row>
    <row r="208" s="12" customFormat="1">
      <c r="B208" s="231"/>
      <c r="C208" s="232"/>
      <c r="D208" s="233" t="s">
        <v>166</v>
      </c>
      <c r="E208" s="234" t="s">
        <v>79</v>
      </c>
      <c r="F208" s="235" t="s">
        <v>167</v>
      </c>
      <c r="G208" s="232"/>
      <c r="H208" s="234" t="s">
        <v>79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AT208" s="241" t="s">
        <v>166</v>
      </c>
      <c r="AU208" s="241" t="s">
        <v>90</v>
      </c>
      <c r="AV208" s="12" t="s">
        <v>88</v>
      </c>
      <c r="AW208" s="12" t="s">
        <v>42</v>
      </c>
      <c r="AX208" s="12" t="s">
        <v>81</v>
      </c>
      <c r="AY208" s="241" t="s">
        <v>158</v>
      </c>
    </row>
    <row r="209" s="12" customFormat="1">
      <c r="B209" s="231"/>
      <c r="C209" s="232"/>
      <c r="D209" s="233" t="s">
        <v>166</v>
      </c>
      <c r="E209" s="234" t="s">
        <v>79</v>
      </c>
      <c r="F209" s="235" t="s">
        <v>260</v>
      </c>
      <c r="G209" s="232"/>
      <c r="H209" s="234" t="s">
        <v>79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AT209" s="241" t="s">
        <v>166</v>
      </c>
      <c r="AU209" s="241" t="s">
        <v>90</v>
      </c>
      <c r="AV209" s="12" t="s">
        <v>88</v>
      </c>
      <c r="AW209" s="12" t="s">
        <v>42</v>
      </c>
      <c r="AX209" s="12" t="s">
        <v>81</v>
      </c>
      <c r="AY209" s="241" t="s">
        <v>158</v>
      </c>
    </row>
    <row r="210" s="12" customFormat="1">
      <c r="B210" s="231"/>
      <c r="C210" s="232"/>
      <c r="D210" s="233" t="s">
        <v>166</v>
      </c>
      <c r="E210" s="234" t="s">
        <v>79</v>
      </c>
      <c r="F210" s="235" t="s">
        <v>262</v>
      </c>
      <c r="G210" s="232"/>
      <c r="H210" s="234" t="s">
        <v>79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166</v>
      </c>
      <c r="AU210" s="241" t="s">
        <v>90</v>
      </c>
      <c r="AV210" s="12" t="s">
        <v>88</v>
      </c>
      <c r="AW210" s="12" t="s">
        <v>42</v>
      </c>
      <c r="AX210" s="12" t="s">
        <v>81</v>
      </c>
      <c r="AY210" s="241" t="s">
        <v>158</v>
      </c>
    </row>
    <row r="211" s="13" customFormat="1">
      <c r="B211" s="242"/>
      <c r="C211" s="243"/>
      <c r="D211" s="233" t="s">
        <v>166</v>
      </c>
      <c r="E211" s="244" t="s">
        <v>79</v>
      </c>
      <c r="F211" s="245" t="s">
        <v>270</v>
      </c>
      <c r="G211" s="243"/>
      <c r="H211" s="246">
        <v>10.4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AT211" s="252" t="s">
        <v>166</v>
      </c>
      <c r="AU211" s="252" t="s">
        <v>90</v>
      </c>
      <c r="AV211" s="13" t="s">
        <v>90</v>
      </c>
      <c r="AW211" s="13" t="s">
        <v>42</v>
      </c>
      <c r="AX211" s="13" t="s">
        <v>81</v>
      </c>
      <c r="AY211" s="252" t="s">
        <v>158</v>
      </c>
    </row>
    <row r="212" s="13" customFormat="1">
      <c r="B212" s="242"/>
      <c r="C212" s="243"/>
      <c r="D212" s="233" t="s">
        <v>166</v>
      </c>
      <c r="E212" s="244" t="s">
        <v>79</v>
      </c>
      <c r="F212" s="245" t="s">
        <v>271</v>
      </c>
      <c r="G212" s="243"/>
      <c r="H212" s="246">
        <v>1.78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AT212" s="252" t="s">
        <v>166</v>
      </c>
      <c r="AU212" s="252" t="s">
        <v>90</v>
      </c>
      <c r="AV212" s="13" t="s">
        <v>90</v>
      </c>
      <c r="AW212" s="13" t="s">
        <v>42</v>
      </c>
      <c r="AX212" s="13" t="s">
        <v>81</v>
      </c>
      <c r="AY212" s="252" t="s">
        <v>158</v>
      </c>
    </row>
    <row r="213" s="12" customFormat="1">
      <c r="B213" s="231"/>
      <c r="C213" s="232"/>
      <c r="D213" s="233" t="s">
        <v>166</v>
      </c>
      <c r="E213" s="234" t="s">
        <v>79</v>
      </c>
      <c r="F213" s="235" t="s">
        <v>264</v>
      </c>
      <c r="G213" s="232"/>
      <c r="H213" s="234" t="s">
        <v>79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AT213" s="241" t="s">
        <v>166</v>
      </c>
      <c r="AU213" s="241" t="s">
        <v>90</v>
      </c>
      <c r="AV213" s="12" t="s">
        <v>88</v>
      </c>
      <c r="AW213" s="12" t="s">
        <v>42</v>
      </c>
      <c r="AX213" s="12" t="s">
        <v>81</v>
      </c>
      <c r="AY213" s="241" t="s">
        <v>158</v>
      </c>
    </row>
    <row r="214" s="13" customFormat="1">
      <c r="B214" s="242"/>
      <c r="C214" s="243"/>
      <c r="D214" s="233" t="s">
        <v>166</v>
      </c>
      <c r="E214" s="244" t="s">
        <v>79</v>
      </c>
      <c r="F214" s="245" t="s">
        <v>272</v>
      </c>
      <c r="G214" s="243"/>
      <c r="H214" s="246">
        <v>16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AT214" s="252" t="s">
        <v>166</v>
      </c>
      <c r="AU214" s="252" t="s">
        <v>90</v>
      </c>
      <c r="AV214" s="13" t="s">
        <v>90</v>
      </c>
      <c r="AW214" s="13" t="s">
        <v>42</v>
      </c>
      <c r="AX214" s="13" t="s">
        <v>81</v>
      </c>
      <c r="AY214" s="252" t="s">
        <v>158</v>
      </c>
    </row>
    <row r="215" s="13" customFormat="1">
      <c r="B215" s="242"/>
      <c r="C215" s="243"/>
      <c r="D215" s="233" t="s">
        <v>166</v>
      </c>
      <c r="E215" s="244" t="s">
        <v>79</v>
      </c>
      <c r="F215" s="245" t="s">
        <v>273</v>
      </c>
      <c r="G215" s="243"/>
      <c r="H215" s="246">
        <v>1.74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AT215" s="252" t="s">
        <v>166</v>
      </c>
      <c r="AU215" s="252" t="s">
        <v>90</v>
      </c>
      <c r="AV215" s="13" t="s">
        <v>90</v>
      </c>
      <c r="AW215" s="13" t="s">
        <v>42</v>
      </c>
      <c r="AX215" s="13" t="s">
        <v>81</v>
      </c>
      <c r="AY215" s="252" t="s">
        <v>158</v>
      </c>
    </row>
    <row r="216" s="14" customFormat="1">
      <c r="B216" s="253"/>
      <c r="C216" s="254"/>
      <c r="D216" s="233" t="s">
        <v>166</v>
      </c>
      <c r="E216" s="255" t="s">
        <v>79</v>
      </c>
      <c r="F216" s="256" t="s">
        <v>170</v>
      </c>
      <c r="G216" s="254"/>
      <c r="H216" s="257">
        <v>29.920000000000002</v>
      </c>
      <c r="I216" s="258"/>
      <c r="J216" s="254"/>
      <c r="K216" s="254"/>
      <c r="L216" s="259"/>
      <c r="M216" s="260"/>
      <c r="N216" s="261"/>
      <c r="O216" s="261"/>
      <c r="P216" s="261"/>
      <c r="Q216" s="261"/>
      <c r="R216" s="261"/>
      <c r="S216" s="261"/>
      <c r="T216" s="262"/>
      <c r="AT216" s="263" t="s">
        <v>166</v>
      </c>
      <c r="AU216" s="263" t="s">
        <v>90</v>
      </c>
      <c r="AV216" s="14" t="s">
        <v>100</v>
      </c>
      <c r="AW216" s="14" t="s">
        <v>42</v>
      </c>
      <c r="AX216" s="14" t="s">
        <v>88</v>
      </c>
      <c r="AY216" s="263" t="s">
        <v>158</v>
      </c>
    </row>
    <row r="217" s="1" customFormat="1" ht="16.5" customHeight="1">
      <c r="B217" s="39"/>
      <c r="C217" s="219" t="s">
        <v>7</v>
      </c>
      <c r="D217" s="219" t="s">
        <v>160</v>
      </c>
      <c r="E217" s="220" t="s">
        <v>288</v>
      </c>
      <c r="F217" s="221" t="s">
        <v>289</v>
      </c>
      <c r="G217" s="222" t="s">
        <v>181</v>
      </c>
      <c r="H217" s="223">
        <v>64.769999999999996</v>
      </c>
      <c r="I217" s="224"/>
      <c r="J217" s="225">
        <f>ROUND(I217*H217,2)</f>
        <v>0</v>
      </c>
      <c r="K217" s="221" t="s">
        <v>164</v>
      </c>
      <c r="L217" s="44"/>
      <c r="M217" s="226" t="s">
        <v>79</v>
      </c>
      <c r="N217" s="227" t="s">
        <v>51</v>
      </c>
      <c r="O217" s="80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AR217" s="17" t="s">
        <v>256</v>
      </c>
      <c r="AT217" s="17" t="s">
        <v>160</v>
      </c>
      <c r="AU217" s="17" t="s">
        <v>90</v>
      </c>
      <c r="AY217" s="17" t="s">
        <v>158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88</v>
      </c>
      <c r="BK217" s="230">
        <f>ROUND(I217*H217,2)</f>
        <v>0</v>
      </c>
      <c r="BL217" s="17" t="s">
        <v>256</v>
      </c>
      <c r="BM217" s="17" t="s">
        <v>290</v>
      </c>
    </row>
    <row r="218" s="12" customFormat="1">
      <c r="B218" s="231"/>
      <c r="C218" s="232"/>
      <c r="D218" s="233" t="s">
        <v>166</v>
      </c>
      <c r="E218" s="234" t="s">
        <v>79</v>
      </c>
      <c r="F218" s="235" t="s">
        <v>167</v>
      </c>
      <c r="G218" s="232"/>
      <c r="H218" s="234" t="s">
        <v>79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AT218" s="241" t="s">
        <v>166</v>
      </c>
      <c r="AU218" s="241" t="s">
        <v>90</v>
      </c>
      <c r="AV218" s="12" t="s">
        <v>88</v>
      </c>
      <c r="AW218" s="12" t="s">
        <v>42</v>
      </c>
      <c r="AX218" s="12" t="s">
        <v>81</v>
      </c>
      <c r="AY218" s="241" t="s">
        <v>158</v>
      </c>
    </row>
    <row r="219" s="12" customFormat="1">
      <c r="B219" s="231"/>
      <c r="C219" s="232"/>
      <c r="D219" s="233" t="s">
        <v>166</v>
      </c>
      <c r="E219" s="234" t="s">
        <v>79</v>
      </c>
      <c r="F219" s="235" t="s">
        <v>260</v>
      </c>
      <c r="G219" s="232"/>
      <c r="H219" s="234" t="s">
        <v>79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AT219" s="241" t="s">
        <v>166</v>
      </c>
      <c r="AU219" s="241" t="s">
        <v>90</v>
      </c>
      <c r="AV219" s="12" t="s">
        <v>88</v>
      </c>
      <c r="AW219" s="12" t="s">
        <v>42</v>
      </c>
      <c r="AX219" s="12" t="s">
        <v>81</v>
      </c>
      <c r="AY219" s="241" t="s">
        <v>158</v>
      </c>
    </row>
    <row r="220" s="12" customFormat="1">
      <c r="B220" s="231"/>
      <c r="C220" s="232"/>
      <c r="D220" s="233" t="s">
        <v>166</v>
      </c>
      <c r="E220" s="234" t="s">
        <v>79</v>
      </c>
      <c r="F220" s="235" t="s">
        <v>261</v>
      </c>
      <c r="G220" s="232"/>
      <c r="H220" s="234" t="s">
        <v>79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166</v>
      </c>
      <c r="AU220" s="241" t="s">
        <v>90</v>
      </c>
      <c r="AV220" s="12" t="s">
        <v>88</v>
      </c>
      <c r="AW220" s="12" t="s">
        <v>42</v>
      </c>
      <c r="AX220" s="12" t="s">
        <v>81</v>
      </c>
      <c r="AY220" s="241" t="s">
        <v>158</v>
      </c>
    </row>
    <row r="221" s="12" customFormat="1">
      <c r="B221" s="231"/>
      <c r="C221" s="232"/>
      <c r="D221" s="233" t="s">
        <v>166</v>
      </c>
      <c r="E221" s="234" t="s">
        <v>79</v>
      </c>
      <c r="F221" s="235" t="s">
        <v>262</v>
      </c>
      <c r="G221" s="232"/>
      <c r="H221" s="234" t="s">
        <v>79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AT221" s="241" t="s">
        <v>166</v>
      </c>
      <c r="AU221" s="241" t="s">
        <v>90</v>
      </c>
      <c r="AV221" s="12" t="s">
        <v>88</v>
      </c>
      <c r="AW221" s="12" t="s">
        <v>42</v>
      </c>
      <c r="AX221" s="12" t="s">
        <v>81</v>
      </c>
      <c r="AY221" s="241" t="s">
        <v>158</v>
      </c>
    </row>
    <row r="222" s="13" customFormat="1">
      <c r="B222" s="242"/>
      <c r="C222" s="243"/>
      <c r="D222" s="233" t="s">
        <v>166</v>
      </c>
      <c r="E222" s="244" t="s">
        <v>79</v>
      </c>
      <c r="F222" s="245" t="s">
        <v>291</v>
      </c>
      <c r="G222" s="243"/>
      <c r="H222" s="246">
        <v>28.52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AT222" s="252" t="s">
        <v>166</v>
      </c>
      <c r="AU222" s="252" t="s">
        <v>90</v>
      </c>
      <c r="AV222" s="13" t="s">
        <v>90</v>
      </c>
      <c r="AW222" s="13" t="s">
        <v>42</v>
      </c>
      <c r="AX222" s="13" t="s">
        <v>81</v>
      </c>
      <c r="AY222" s="252" t="s">
        <v>158</v>
      </c>
    </row>
    <row r="223" s="12" customFormat="1">
      <c r="B223" s="231"/>
      <c r="C223" s="232"/>
      <c r="D223" s="233" t="s">
        <v>166</v>
      </c>
      <c r="E223" s="234" t="s">
        <v>79</v>
      </c>
      <c r="F223" s="235" t="s">
        <v>264</v>
      </c>
      <c r="G223" s="232"/>
      <c r="H223" s="234" t="s">
        <v>79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AT223" s="241" t="s">
        <v>166</v>
      </c>
      <c r="AU223" s="241" t="s">
        <v>90</v>
      </c>
      <c r="AV223" s="12" t="s">
        <v>88</v>
      </c>
      <c r="AW223" s="12" t="s">
        <v>42</v>
      </c>
      <c r="AX223" s="12" t="s">
        <v>81</v>
      </c>
      <c r="AY223" s="241" t="s">
        <v>158</v>
      </c>
    </row>
    <row r="224" s="13" customFormat="1">
      <c r="B224" s="242"/>
      <c r="C224" s="243"/>
      <c r="D224" s="233" t="s">
        <v>166</v>
      </c>
      <c r="E224" s="244" t="s">
        <v>79</v>
      </c>
      <c r="F224" s="245" t="s">
        <v>292</v>
      </c>
      <c r="G224" s="243"/>
      <c r="H224" s="246">
        <v>36.25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AT224" s="252" t="s">
        <v>166</v>
      </c>
      <c r="AU224" s="252" t="s">
        <v>90</v>
      </c>
      <c r="AV224" s="13" t="s">
        <v>90</v>
      </c>
      <c r="AW224" s="13" t="s">
        <v>42</v>
      </c>
      <c r="AX224" s="13" t="s">
        <v>81</v>
      </c>
      <c r="AY224" s="252" t="s">
        <v>158</v>
      </c>
    </row>
    <row r="225" s="14" customFormat="1">
      <c r="B225" s="253"/>
      <c r="C225" s="254"/>
      <c r="D225" s="233" t="s">
        <v>166</v>
      </c>
      <c r="E225" s="255" t="s">
        <v>79</v>
      </c>
      <c r="F225" s="256" t="s">
        <v>170</v>
      </c>
      <c r="G225" s="254"/>
      <c r="H225" s="257">
        <v>64.769999999999996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AT225" s="263" t="s">
        <v>166</v>
      </c>
      <c r="AU225" s="263" t="s">
        <v>90</v>
      </c>
      <c r="AV225" s="14" t="s">
        <v>100</v>
      </c>
      <c r="AW225" s="14" t="s">
        <v>42</v>
      </c>
      <c r="AX225" s="14" t="s">
        <v>88</v>
      </c>
      <c r="AY225" s="263" t="s">
        <v>158</v>
      </c>
    </row>
    <row r="226" s="1" customFormat="1" ht="16.5" customHeight="1">
      <c r="B226" s="39"/>
      <c r="C226" s="264" t="s">
        <v>293</v>
      </c>
      <c r="D226" s="264" t="s">
        <v>294</v>
      </c>
      <c r="E226" s="265" t="s">
        <v>295</v>
      </c>
      <c r="F226" s="266" t="s">
        <v>296</v>
      </c>
      <c r="G226" s="267" t="s">
        <v>188</v>
      </c>
      <c r="H226" s="268">
        <v>5.7000000000000002</v>
      </c>
      <c r="I226" s="269"/>
      <c r="J226" s="270">
        <f>ROUND(I226*H226,2)</f>
        <v>0</v>
      </c>
      <c r="K226" s="266" t="s">
        <v>164</v>
      </c>
      <c r="L226" s="271"/>
      <c r="M226" s="272" t="s">
        <v>79</v>
      </c>
      <c r="N226" s="273" t="s">
        <v>51</v>
      </c>
      <c r="O226" s="80"/>
      <c r="P226" s="228">
        <f>O226*H226</f>
        <v>0</v>
      </c>
      <c r="Q226" s="228">
        <v>0.55000000000000004</v>
      </c>
      <c r="R226" s="228">
        <f>Q226*H226</f>
        <v>3.1350000000000002</v>
      </c>
      <c r="S226" s="228">
        <v>0</v>
      </c>
      <c r="T226" s="229">
        <f>S226*H226</f>
        <v>0</v>
      </c>
      <c r="AR226" s="17" t="s">
        <v>297</v>
      </c>
      <c r="AT226" s="17" t="s">
        <v>294</v>
      </c>
      <c r="AU226" s="17" t="s">
        <v>90</v>
      </c>
      <c r="AY226" s="17" t="s">
        <v>158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88</v>
      </c>
      <c r="BK226" s="230">
        <f>ROUND(I226*H226,2)</f>
        <v>0</v>
      </c>
      <c r="BL226" s="17" t="s">
        <v>256</v>
      </c>
      <c r="BM226" s="17" t="s">
        <v>298</v>
      </c>
    </row>
    <row r="227" s="12" customFormat="1">
      <c r="B227" s="231"/>
      <c r="C227" s="232"/>
      <c r="D227" s="233" t="s">
        <v>166</v>
      </c>
      <c r="E227" s="234" t="s">
        <v>79</v>
      </c>
      <c r="F227" s="235" t="s">
        <v>167</v>
      </c>
      <c r="G227" s="232"/>
      <c r="H227" s="234" t="s">
        <v>79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AT227" s="241" t="s">
        <v>166</v>
      </c>
      <c r="AU227" s="241" t="s">
        <v>90</v>
      </c>
      <c r="AV227" s="12" t="s">
        <v>88</v>
      </c>
      <c r="AW227" s="12" t="s">
        <v>42</v>
      </c>
      <c r="AX227" s="12" t="s">
        <v>81</v>
      </c>
      <c r="AY227" s="241" t="s">
        <v>158</v>
      </c>
    </row>
    <row r="228" s="12" customFormat="1">
      <c r="B228" s="231"/>
      <c r="C228" s="232"/>
      <c r="D228" s="233" t="s">
        <v>166</v>
      </c>
      <c r="E228" s="234" t="s">
        <v>79</v>
      </c>
      <c r="F228" s="235" t="s">
        <v>260</v>
      </c>
      <c r="G228" s="232"/>
      <c r="H228" s="234" t="s">
        <v>79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AT228" s="241" t="s">
        <v>166</v>
      </c>
      <c r="AU228" s="241" t="s">
        <v>90</v>
      </c>
      <c r="AV228" s="12" t="s">
        <v>88</v>
      </c>
      <c r="AW228" s="12" t="s">
        <v>42</v>
      </c>
      <c r="AX228" s="12" t="s">
        <v>81</v>
      </c>
      <c r="AY228" s="241" t="s">
        <v>158</v>
      </c>
    </row>
    <row r="229" s="12" customFormat="1">
      <c r="B229" s="231"/>
      <c r="C229" s="232"/>
      <c r="D229" s="233" t="s">
        <v>166</v>
      </c>
      <c r="E229" s="234" t="s">
        <v>79</v>
      </c>
      <c r="F229" s="235" t="s">
        <v>261</v>
      </c>
      <c r="G229" s="232"/>
      <c r="H229" s="234" t="s">
        <v>79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166</v>
      </c>
      <c r="AU229" s="241" t="s">
        <v>90</v>
      </c>
      <c r="AV229" s="12" t="s">
        <v>88</v>
      </c>
      <c r="AW229" s="12" t="s">
        <v>42</v>
      </c>
      <c r="AX229" s="12" t="s">
        <v>81</v>
      </c>
      <c r="AY229" s="241" t="s">
        <v>158</v>
      </c>
    </row>
    <row r="230" s="12" customFormat="1">
      <c r="B230" s="231"/>
      <c r="C230" s="232"/>
      <c r="D230" s="233" t="s">
        <v>166</v>
      </c>
      <c r="E230" s="234" t="s">
        <v>79</v>
      </c>
      <c r="F230" s="235" t="s">
        <v>262</v>
      </c>
      <c r="G230" s="232"/>
      <c r="H230" s="234" t="s">
        <v>79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AT230" s="241" t="s">
        <v>166</v>
      </c>
      <c r="AU230" s="241" t="s">
        <v>90</v>
      </c>
      <c r="AV230" s="12" t="s">
        <v>88</v>
      </c>
      <c r="AW230" s="12" t="s">
        <v>42</v>
      </c>
      <c r="AX230" s="12" t="s">
        <v>81</v>
      </c>
      <c r="AY230" s="241" t="s">
        <v>158</v>
      </c>
    </row>
    <row r="231" s="13" customFormat="1">
      <c r="B231" s="242"/>
      <c r="C231" s="243"/>
      <c r="D231" s="233" t="s">
        <v>166</v>
      </c>
      <c r="E231" s="244" t="s">
        <v>79</v>
      </c>
      <c r="F231" s="245" t="s">
        <v>263</v>
      </c>
      <c r="G231" s="243"/>
      <c r="H231" s="246">
        <v>2.282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AT231" s="252" t="s">
        <v>166</v>
      </c>
      <c r="AU231" s="252" t="s">
        <v>90</v>
      </c>
      <c r="AV231" s="13" t="s">
        <v>90</v>
      </c>
      <c r="AW231" s="13" t="s">
        <v>42</v>
      </c>
      <c r="AX231" s="13" t="s">
        <v>81</v>
      </c>
      <c r="AY231" s="252" t="s">
        <v>158</v>
      </c>
    </row>
    <row r="232" s="12" customFormat="1">
      <c r="B232" s="231"/>
      <c r="C232" s="232"/>
      <c r="D232" s="233" t="s">
        <v>166</v>
      </c>
      <c r="E232" s="234" t="s">
        <v>79</v>
      </c>
      <c r="F232" s="235" t="s">
        <v>264</v>
      </c>
      <c r="G232" s="232"/>
      <c r="H232" s="234" t="s">
        <v>79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AT232" s="241" t="s">
        <v>166</v>
      </c>
      <c r="AU232" s="241" t="s">
        <v>90</v>
      </c>
      <c r="AV232" s="12" t="s">
        <v>88</v>
      </c>
      <c r="AW232" s="12" t="s">
        <v>42</v>
      </c>
      <c r="AX232" s="12" t="s">
        <v>81</v>
      </c>
      <c r="AY232" s="241" t="s">
        <v>158</v>
      </c>
    </row>
    <row r="233" s="13" customFormat="1">
      <c r="B233" s="242"/>
      <c r="C233" s="243"/>
      <c r="D233" s="233" t="s">
        <v>166</v>
      </c>
      <c r="E233" s="244" t="s">
        <v>79</v>
      </c>
      <c r="F233" s="245" t="s">
        <v>265</v>
      </c>
      <c r="G233" s="243"/>
      <c r="H233" s="246">
        <v>2.8999999999999999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AT233" s="252" t="s">
        <v>166</v>
      </c>
      <c r="AU233" s="252" t="s">
        <v>90</v>
      </c>
      <c r="AV233" s="13" t="s">
        <v>90</v>
      </c>
      <c r="AW233" s="13" t="s">
        <v>42</v>
      </c>
      <c r="AX233" s="13" t="s">
        <v>81</v>
      </c>
      <c r="AY233" s="252" t="s">
        <v>158</v>
      </c>
    </row>
    <row r="234" s="14" customFormat="1">
      <c r="B234" s="253"/>
      <c r="C234" s="254"/>
      <c r="D234" s="233" t="s">
        <v>166</v>
      </c>
      <c r="E234" s="255" t="s">
        <v>79</v>
      </c>
      <c r="F234" s="256" t="s">
        <v>170</v>
      </c>
      <c r="G234" s="254"/>
      <c r="H234" s="257">
        <v>5.1820000000000004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AT234" s="263" t="s">
        <v>166</v>
      </c>
      <c r="AU234" s="263" t="s">
        <v>90</v>
      </c>
      <c r="AV234" s="14" t="s">
        <v>100</v>
      </c>
      <c r="AW234" s="14" t="s">
        <v>42</v>
      </c>
      <c r="AX234" s="14" t="s">
        <v>88</v>
      </c>
      <c r="AY234" s="263" t="s">
        <v>158</v>
      </c>
    </row>
    <row r="235" s="13" customFormat="1">
      <c r="B235" s="242"/>
      <c r="C235" s="243"/>
      <c r="D235" s="233" t="s">
        <v>166</v>
      </c>
      <c r="E235" s="243"/>
      <c r="F235" s="245" t="s">
        <v>299</v>
      </c>
      <c r="G235" s="243"/>
      <c r="H235" s="246">
        <v>5.7000000000000002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AT235" s="252" t="s">
        <v>166</v>
      </c>
      <c r="AU235" s="252" t="s">
        <v>90</v>
      </c>
      <c r="AV235" s="13" t="s">
        <v>90</v>
      </c>
      <c r="AW235" s="13" t="s">
        <v>4</v>
      </c>
      <c r="AX235" s="13" t="s">
        <v>88</v>
      </c>
      <c r="AY235" s="252" t="s">
        <v>158</v>
      </c>
    </row>
    <row r="236" s="1" customFormat="1" ht="16.5" customHeight="1">
      <c r="B236" s="39"/>
      <c r="C236" s="219" t="s">
        <v>300</v>
      </c>
      <c r="D236" s="219" t="s">
        <v>160</v>
      </c>
      <c r="E236" s="220" t="s">
        <v>301</v>
      </c>
      <c r="F236" s="221" t="s">
        <v>302</v>
      </c>
      <c r="G236" s="222" t="s">
        <v>188</v>
      </c>
      <c r="H236" s="223">
        <v>5.7000000000000002</v>
      </c>
      <c r="I236" s="224"/>
      <c r="J236" s="225">
        <f>ROUND(I236*H236,2)</f>
        <v>0</v>
      </c>
      <c r="K236" s="221" t="s">
        <v>164</v>
      </c>
      <c r="L236" s="44"/>
      <c r="M236" s="226" t="s">
        <v>79</v>
      </c>
      <c r="N236" s="227" t="s">
        <v>51</v>
      </c>
      <c r="O236" s="80"/>
      <c r="P236" s="228">
        <f>O236*H236</f>
        <v>0</v>
      </c>
      <c r="Q236" s="228">
        <v>0.00281</v>
      </c>
      <c r="R236" s="228">
        <f>Q236*H236</f>
        <v>0.016017</v>
      </c>
      <c r="S236" s="228">
        <v>0</v>
      </c>
      <c r="T236" s="229">
        <f>S236*H236</f>
        <v>0</v>
      </c>
      <c r="AR236" s="17" t="s">
        <v>256</v>
      </c>
      <c r="AT236" s="17" t="s">
        <v>160</v>
      </c>
      <c r="AU236" s="17" t="s">
        <v>90</v>
      </c>
      <c r="AY236" s="17" t="s">
        <v>158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88</v>
      </c>
      <c r="BK236" s="230">
        <f>ROUND(I236*H236,2)</f>
        <v>0</v>
      </c>
      <c r="BL236" s="17" t="s">
        <v>256</v>
      </c>
      <c r="BM236" s="17" t="s">
        <v>303</v>
      </c>
    </row>
    <row r="237" s="1" customFormat="1" ht="22.5" customHeight="1">
      <c r="B237" s="39"/>
      <c r="C237" s="219" t="s">
        <v>304</v>
      </c>
      <c r="D237" s="219" t="s">
        <v>160</v>
      </c>
      <c r="E237" s="220" t="s">
        <v>305</v>
      </c>
      <c r="F237" s="221" t="s">
        <v>306</v>
      </c>
      <c r="G237" s="222" t="s">
        <v>207</v>
      </c>
      <c r="H237" s="223">
        <v>3.6339999999999999</v>
      </c>
      <c r="I237" s="224"/>
      <c r="J237" s="225">
        <f>ROUND(I237*H237,2)</f>
        <v>0</v>
      </c>
      <c r="K237" s="221" t="s">
        <v>164</v>
      </c>
      <c r="L237" s="44"/>
      <c r="M237" s="226" t="s">
        <v>79</v>
      </c>
      <c r="N237" s="227" t="s">
        <v>51</v>
      </c>
      <c r="O237" s="80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AR237" s="17" t="s">
        <v>256</v>
      </c>
      <c r="AT237" s="17" t="s">
        <v>160</v>
      </c>
      <c r="AU237" s="17" t="s">
        <v>90</v>
      </c>
      <c r="AY237" s="17" t="s">
        <v>158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88</v>
      </c>
      <c r="BK237" s="230">
        <f>ROUND(I237*H237,2)</f>
        <v>0</v>
      </c>
      <c r="BL237" s="17" t="s">
        <v>256</v>
      </c>
      <c r="BM237" s="17" t="s">
        <v>307</v>
      </c>
    </row>
    <row r="238" s="1" customFormat="1" ht="22.5" customHeight="1">
      <c r="B238" s="39"/>
      <c r="C238" s="219" t="s">
        <v>308</v>
      </c>
      <c r="D238" s="219" t="s">
        <v>160</v>
      </c>
      <c r="E238" s="220" t="s">
        <v>309</v>
      </c>
      <c r="F238" s="221" t="s">
        <v>310</v>
      </c>
      <c r="G238" s="222" t="s">
        <v>207</v>
      </c>
      <c r="H238" s="223">
        <v>3.6339999999999999</v>
      </c>
      <c r="I238" s="224"/>
      <c r="J238" s="225">
        <f>ROUND(I238*H238,2)</f>
        <v>0</v>
      </c>
      <c r="K238" s="221" t="s">
        <v>164</v>
      </c>
      <c r="L238" s="44"/>
      <c r="M238" s="226" t="s">
        <v>79</v>
      </c>
      <c r="N238" s="227" t="s">
        <v>51</v>
      </c>
      <c r="O238" s="80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AR238" s="17" t="s">
        <v>256</v>
      </c>
      <c r="AT238" s="17" t="s">
        <v>160</v>
      </c>
      <c r="AU238" s="17" t="s">
        <v>90</v>
      </c>
      <c r="AY238" s="17" t="s">
        <v>158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88</v>
      </c>
      <c r="BK238" s="230">
        <f>ROUND(I238*H238,2)</f>
        <v>0</v>
      </c>
      <c r="BL238" s="17" t="s">
        <v>256</v>
      </c>
      <c r="BM238" s="17" t="s">
        <v>311</v>
      </c>
    </row>
    <row r="239" s="1" customFormat="1" ht="22.5" customHeight="1">
      <c r="B239" s="39"/>
      <c r="C239" s="219" t="s">
        <v>312</v>
      </c>
      <c r="D239" s="219" t="s">
        <v>160</v>
      </c>
      <c r="E239" s="220" t="s">
        <v>313</v>
      </c>
      <c r="F239" s="221" t="s">
        <v>314</v>
      </c>
      <c r="G239" s="222" t="s">
        <v>207</v>
      </c>
      <c r="H239" s="223">
        <v>3.6339999999999999</v>
      </c>
      <c r="I239" s="224"/>
      <c r="J239" s="225">
        <f>ROUND(I239*H239,2)</f>
        <v>0</v>
      </c>
      <c r="K239" s="221" t="s">
        <v>164</v>
      </c>
      <c r="L239" s="44"/>
      <c r="M239" s="226" t="s">
        <v>79</v>
      </c>
      <c r="N239" s="227" t="s">
        <v>51</v>
      </c>
      <c r="O239" s="80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AR239" s="17" t="s">
        <v>256</v>
      </c>
      <c r="AT239" s="17" t="s">
        <v>160</v>
      </c>
      <c r="AU239" s="17" t="s">
        <v>90</v>
      </c>
      <c r="AY239" s="17" t="s">
        <v>158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88</v>
      </c>
      <c r="BK239" s="230">
        <f>ROUND(I239*H239,2)</f>
        <v>0</v>
      </c>
      <c r="BL239" s="17" t="s">
        <v>256</v>
      </c>
      <c r="BM239" s="17" t="s">
        <v>315</v>
      </c>
    </row>
    <row r="240" s="11" customFormat="1" ht="22.8" customHeight="1">
      <c r="B240" s="203"/>
      <c r="C240" s="204"/>
      <c r="D240" s="205" t="s">
        <v>80</v>
      </c>
      <c r="E240" s="217" t="s">
        <v>316</v>
      </c>
      <c r="F240" s="217" t="s">
        <v>317</v>
      </c>
      <c r="G240" s="204"/>
      <c r="H240" s="204"/>
      <c r="I240" s="207"/>
      <c r="J240" s="218">
        <f>BK240</f>
        <v>0</v>
      </c>
      <c r="K240" s="204"/>
      <c r="L240" s="209"/>
      <c r="M240" s="210"/>
      <c r="N240" s="211"/>
      <c r="O240" s="211"/>
      <c r="P240" s="212">
        <f>SUM(P241:P249)</f>
        <v>0</v>
      </c>
      <c r="Q240" s="211"/>
      <c r="R240" s="212">
        <f>SUM(R241:R249)</f>
        <v>0.10465000000000001</v>
      </c>
      <c r="S240" s="211"/>
      <c r="T240" s="213">
        <f>SUM(T241:T249)</f>
        <v>0</v>
      </c>
      <c r="AR240" s="214" t="s">
        <v>90</v>
      </c>
      <c r="AT240" s="215" t="s">
        <v>80</v>
      </c>
      <c r="AU240" s="215" t="s">
        <v>88</v>
      </c>
      <c r="AY240" s="214" t="s">
        <v>158</v>
      </c>
      <c r="BK240" s="216">
        <f>SUM(BK241:BK249)</f>
        <v>0</v>
      </c>
    </row>
    <row r="241" s="1" customFormat="1" ht="22.5" customHeight="1">
      <c r="B241" s="39"/>
      <c r="C241" s="219" t="s">
        <v>318</v>
      </c>
      <c r="D241" s="219" t="s">
        <v>160</v>
      </c>
      <c r="E241" s="220" t="s">
        <v>319</v>
      </c>
      <c r="F241" s="221" t="s">
        <v>320</v>
      </c>
      <c r="G241" s="222" t="s">
        <v>163</v>
      </c>
      <c r="H241" s="223">
        <v>5</v>
      </c>
      <c r="I241" s="224"/>
      <c r="J241" s="225">
        <f>ROUND(I241*H241,2)</f>
        <v>0</v>
      </c>
      <c r="K241" s="221" t="s">
        <v>164</v>
      </c>
      <c r="L241" s="44"/>
      <c r="M241" s="226" t="s">
        <v>79</v>
      </c>
      <c r="N241" s="227" t="s">
        <v>51</v>
      </c>
      <c r="O241" s="80"/>
      <c r="P241" s="228">
        <f>O241*H241</f>
        <v>0</v>
      </c>
      <c r="Q241" s="228">
        <v>0.020930000000000001</v>
      </c>
      <c r="R241" s="228">
        <f>Q241*H241</f>
        <v>0.10465000000000001</v>
      </c>
      <c r="S241" s="228">
        <v>0</v>
      </c>
      <c r="T241" s="229">
        <f>S241*H241</f>
        <v>0</v>
      </c>
      <c r="AR241" s="17" t="s">
        <v>256</v>
      </c>
      <c r="AT241" s="17" t="s">
        <v>160</v>
      </c>
      <c r="AU241" s="17" t="s">
        <v>90</v>
      </c>
      <c r="AY241" s="17" t="s">
        <v>158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88</v>
      </c>
      <c r="BK241" s="230">
        <f>ROUND(I241*H241,2)</f>
        <v>0</v>
      </c>
      <c r="BL241" s="17" t="s">
        <v>256</v>
      </c>
      <c r="BM241" s="17" t="s">
        <v>321</v>
      </c>
    </row>
    <row r="242" s="12" customFormat="1">
      <c r="B242" s="231"/>
      <c r="C242" s="232"/>
      <c r="D242" s="233" t="s">
        <v>166</v>
      </c>
      <c r="E242" s="234" t="s">
        <v>79</v>
      </c>
      <c r="F242" s="235" t="s">
        <v>174</v>
      </c>
      <c r="G242" s="232"/>
      <c r="H242" s="234" t="s">
        <v>79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AT242" s="241" t="s">
        <v>166</v>
      </c>
      <c r="AU242" s="241" t="s">
        <v>90</v>
      </c>
      <c r="AV242" s="12" t="s">
        <v>88</v>
      </c>
      <c r="AW242" s="12" t="s">
        <v>42</v>
      </c>
      <c r="AX242" s="12" t="s">
        <v>81</v>
      </c>
      <c r="AY242" s="241" t="s">
        <v>158</v>
      </c>
    </row>
    <row r="243" s="12" customFormat="1">
      <c r="B243" s="231"/>
      <c r="C243" s="232"/>
      <c r="D243" s="233" t="s">
        <v>166</v>
      </c>
      <c r="E243" s="234" t="s">
        <v>79</v>
      </c>
      <c r="F243" s="235" t="s">
        <v>167</v>
      </c>
      <c r="G243" s="232"/>
      <c r="H243" s="234" t="s">
        <v>79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AT243" s="241" t="s">
        <v>166</v>
      </c>
      <c r="AU243" s="241" t="s">
        <v>90</v>
      </c>
      <c r="AV243" s="12" t="s">
        <v>88</v>
      </c>
      <c r="AW243" s="12" t="s">
        <v>42</v>
      </c>
      <c r="AX243" s="12" t="s">
        <v>81</v>
      </c>
      <c r="AY243" s="241" t="s">
        <v>158</v>
      </c>
    </row>
    <row r="244" s="12" customFormat="1">
      <c r="B244" s="231"/>
      <c r="C244" s="232"/>
      <c r="D244" s="233" t="s">
        <v>166</v>
      </c>
      <c r="E244" s="234" t="s">
        <v>79</v>
      </c>
      <c r="F244" s="235" t="s">
        <v>322</v>
      </c>
      <c r="G244" s="232"/>
      <c r="H244" s="234" t="s">
        <v>79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166</v>
      </c>
      <c r="AU244" s="241" t="s">
        <v>90</v>
      </c>
      <c r="AV244" s="12" t="s">
        <v>88</v>
      </c>
      <c r="AW244" s="12" t="s">
        <v>42</v>
      </c>
      <c r="AX244" s="12" t="s">
        <v>81</v>
      </c>
      <c r="AY244" s="241" t="s">
        <v>158</v>
      </c>
    </row>
    <row r="245" s="13" customFormat="1">
      <c r="B245" s="242"/>
      <c r="C245" s="243"/>
      <c r="D245" s="233" t="s">
        <v>166</v>
      </c>
      <c r="E245" s="244" t="s">
        <v>79</v>
      </c>
      <c r="F245" s="245" t="s">
        <v>323</v>
      </c>
      <c r="G245" s="243"/>
      <c r="H245" s="246">
        <v>5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AT245" s="252" t="s">
        <v>166</v>
      </c>
      <c r="AU245" s="252" t="s">
        <v>90</v>
      </c>
      <c r="AV245" s="13" t="s">
        <v>90</v>
      </c>
      <c r="AW245" s="13" t="s">
        <v>42</v>
      </c>
      <c r="AX245" s="13" t="s">
        <v>81</v>
      </c>
      <c r="AY245" s="252" t="s">
        <v>158</v>
      </c>
    </row>
    <row r="246" s="14" customFormat="1">
      <c r="B246" s="253"/>
      <c r="C246" s="254"/>
      <c r="D246" s="233" t="s">
        <v>166</v>
      </c>
      <c r="E246" s="255" t="s">
        <v>79</v>
      </c>
      <c r="F246" s="256" t="s">
        <v>170</v>
      </c>
      <c r="G246" s="254"/>
      <c r="H246" s="257">
        <v>5</v>
      </c>
      <c r="I246" s="258"/>
      <c r="J246" s="254"/>
      <c r="K246" s="254"/>
      <c r="L246" s="259"/>
      <c r="M246" s="260"/>
      <c r="N246" s="261"/>
      <c r="O246" s="261"/>
      <c r="P246" s="261"/>
      <c r="Q246" s="261"/>
      <c r="R246" s="261"/>
      <c r="S246" s="261"/>
      <c r="T246" s="262"/>
      <c r="AT246" s="263" t="s">
        <v>166</v>
      </c>
      <c r="AU246" s="263" t="s">
        <v>90</v>
      </c>
      <c r="AV246" s="14" t="s">
        <v>100</v>
      </c>
      <c r="AW246" s="14" t="s">
        <v>42</v>
      </c>
      <c r="AX246" s="14" t="s">
        <v>88</v>
      </c>
      <c r="AY246" s="263" t="s">
        <v>158</v>
      </c>
    </row>
    <row r="247" s="1" customFormat="1" ht="22.5" customHeight="1">
      <c r="B247" s="39"/>
      <c r="C247" s="219" t="s">
        <v>324</v>
      </c>
      <c r="D247" s="219" t="s">
        <v>160</v>
      </c>
      <c r="E247" s="220" t="s">
        <v>325</v>
      </c>
      <c r="F247" s="221" t="s">
        <v>326</v>
      </c>
      <c r="G247" s="222" t="s">
        <v>207</v>
      </c>
      <c r="H247" s="223">
        <v>0.105</v>
      </c>
      <c r="I247" s="224"/>
      <c r="J247" s="225">
        <f>ROUND(I247*H247,2)</f>
        <v>0</v>
      </c>
      <c r="K247" s="221" t="s">
        <v>164</v>
      </c>
      <c r="L247" s="44"/>
      <c r="M247" s="226" t="s">
        <v>79</v>
      </c>
      <c r="N247" s="227" t="s">
        <v>51</v>
      </c>
      <c r="O247" s="80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AR247" s="17" t="s">
        <v>256</v>
      </c>
      <c r="AT247" s="17" t="s">
        <v>160</v>
      </c>
      <c r="AU247" s="17" t="s">
        <v>90</v>
      </c>
      <c r="AY247" s="17" t="s">
        <v>158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88</v>
      </c>
      <c r="BK247" s="230">
        <f>ROUND(I247*H247,2)</f>
        <v>0</v>
      </c>
      <c r="BL247" s="17" t="s">
        <v>256</v>
      </c>
      <c r="BM247" s="17" t="s">
        <v>327</v>
      </c>
    </row>
    <row r="248" s="1" customFormat="1" ht="22.5" customHeight="1">
      <c r="B248" s="39"/>
      <c r="C248" s="219" t="s">
        <v>328</v>
      </c>
      <c r="D248" s="219" t="s">
        <v>160</v>
      </c>
      <c r="E248" s="220" t="s">
        <v>329</v>
      </c>
      <c r="F248" s="221" t="s">
        <v>330</v>
      </c>
      <c r="G248" s="222" t="s">
        <v>207</v>
      </c>
      <c r="H248" s="223">
        <v>0.105</v>
      </c>
      <c r="I248" s="224"/>
      <c r="J248" s="225">
        <f>ROUND(I248*H248,2)</f>
        <v>0</v>
      </c>
      <c r="K248" s="221" t="s">
        <v>164</v>
      </c>
      <c r="L248" s="44"/>
      <c r="M248" s="226" t="s">
        <v>79</v>
      </c>
      <c r="N248" s="227" t="s">
        <v>51</v>
      </c>
      <c r="O248" s="80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AR248" s="17" t="s">
        <v>256</v>
      </c>
      <c r="AT248" s="17" t="s">
        <v>160</v>
      </c>
      <c r="AU248" s="17" t="s">
        <v>90</v>
      </c>
      <c r="AY248" s="17" t="s">
        <v>158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88</v>
      </c>
      <c r="BK248" s="230">
        <f>ROUND(I248*H248,2)</f>
        <v>0</v>
      </c>
      <c r="BL248" s="17" t="s">
        <v>256</v>
      </c>
      <c r="BM248" s="17" t="s">
        <v>331</v>
      </c>
    </row>
    <row r="249" s="1" customFormat="1" ht="22.5" customHeight="1">
      <c r="B249" s="39"/>
      <c r="C249" s="219" t="s">
        <v>332</v>
      </c>
      <c r="D249" s="219" t="s">
        <v>160</v>
      </c>
      <c r="E249" s="220" t="s">
        <v>333</v>
      </c>
      <c r="F249" s="221" t="s">
        <v>334</v>
      </c>
      <c r="G249" s="222" t="s">
        <v>207</v>
      </c>
      <c r="H249" s="223">
        <v>0.105</v>
      </c>
      <c r="I249" s="224"/>
      <c r="J249" s="225">
        <f>ROUND(I249*H249,2)</f>
        <v>0</v>
      </c>
      <c r="K249" s="221" t="s">
        <v>164</v>
      </c>
      <c r="L249" s="44"/>
      <c r="M249" s="226" t="s">
        <v>79</v>
      </c>
      <c r="N249" s="227" t="s">
        <v>51</v>
      </c>
      <c r="O249" s="80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AR249" s="17" t="s">
        <v>256</v>
      </c>
      <c r="AT249" s="17" t="s">
        <v>160</v>
      </c>
      <c r="AU249" s="17" t="s">
        <v>90</v>
      </c>
      <c r="AY249" s="17" t="s">
        <v>158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88</v>
      </c>
      <c r="BK249" s="230">
        <f>ROUND(I249*H249,2)</f>
        <v>0</v>
      </c>
      <c r="BL249" s="17" t="s">
        <v>256</v>
      </c>
      <c r="BM249" s="17" t="s">
        <v>335</v>
      </c>
    </row>
    <row r="250" s="11" customFormat="1" ht="22.8" customHeight="1">
      <c r="B250" s="203"/>
      <c r="C250" s="204"/>
      <c r="D250" s="205" t="s">
        <v>80</v>
      </c>
      <c r="E250" s="217" t="s">
        <v>336</v>
      </c>
      <c r="F250" s="217" t="s">
        <v>337</v>
      </c>
      <c r="G250" s="204"/>
      <c r="H250" s="204"/>
      <c r="I250" s="207"/>
      <c r="J250" s="218">
        <f>BK250</f>
        <v>0</v>
      </c>
      <c r="K250" s="204"/>
      <c r="L250" s="209"/>
      <c r="M250" s="210"/>
      <c r="N250" s="211"/>
      <c r="O250" s="211"/>
      <c r="P250" s="212">
        <f>SUM(P251:P267)</f>
        <v>0</v>
      </c>
      <c r="Q250" s="211"/>
      <c r="R250" s="212">
        <f>SUM(R251:R267)</f>
        <v>0.0074199999999999995</v>
      </c>
      <c r="S250" s="211"/>
      <c r="T250" s="213">
        <f>SUM(T251:T267)</f>
        <v>0</v>
      </c>
      <c r="AR250" s="214" t="s">
        <v>90</v>
      </c>
      <c r="AT250" s="215" t="s">
        <v>80</v>
      </c>
      <c r="AU250" s="215" t="s">
        <v>88</v>
      </c>
      <c r="AY250" s="214" t="s">
        <v>158</v>
      </c>
      <c r="BK250" s="216">
        <f>SUM(BK251:BK267)</f>
        <v>0</v>
      </c>
    </row>
    <row r="251" s="1" customFormat="1" ht="22.5" customHeight="1">
      <c r="B251" s="39"/>
      <c r="C251" s="219" t="s">
        <v>338</v>
      </c>
      <c r="D251" s="219" t="s">
        <v>160</v>
      </c>
      <c r="E251" s="220" t="s">
        <v>339</v>
      </c>
      <c r="F251" s="221" t="s">
        <v>340</v>
      </c>
      <c r="G251" s="222" t="s">
        <v>341</v>
      </c>
      <c r="H251" s="223">
        <v>1</v>
      </c>
      <c r="I251" s="224"/>
      <c r="J251" s="225">
        <f>ROUND(I251*H251,2)</f>
        <v>0</v>
      </c>
      <c r="K251" s="221" t="s">
        <v>79</v>
      </c>
      <c r="L251" s="44"/>
      <c r="M251" s="226" t="s">
        <v>79</v>
      </c>
      <c r="N251" s="227" t="s">
        <v>51</v>
      </c>
      <c r="O251" s="80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AR251" s="17" t="s">
        <v>256</v>
      </c>
      <c r="AT251" s="17" t="s">
        <v>160</v>
      </c>
      <c r="AU251" s="17" t="s">
        <v>90</v>
      </c>
      <c r="AY251" s="17" t="s">
        <v>158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88</v>
      </c>
      <c r="BK251" s="230">
        <f>ROUND(I251*H251,2)</f>
        <v>0</v>
      </c>
      <c r="BL251" s="17" t="s">
        <v>256</v>
      </c>
      <c r="BM251" s="17" t="s">
        <v>342</v>
      </c>
    </row>
    <row r="252" s="12" customFormat="1">
      <c r="B252" s="231"/>
      <c r="C252" s="232"/>
      <c r="D252" s="233" t="s">
        <v>166</v>
      </c>
      <c r="E252" s="234" t="s">
        <v>79</v>
      </c>
      <c r="F252" s="235" t="s">
        <v>343</v>
      </c>
      <c r="G252" s="232"/>
      <c r="H252" s="234" t="s">
        <v>79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AT252" s="241" t="s">
        <v>166</v>
      </c>
      <c r="AU252" s="241" t="s">
        <v>90</v>
      </c>
      <c r="AV252" s="12" t="s">
        <v>88</v>
      </c>
      <c r="AW252" s="12" t="s">
        <v>42</v>
      </c>
      <c r="AX252" s="12" t="s">
        <v>81</v>
      </c>
      <c r="AY252" s="241" t="s">
        <v>158</v>
      </c>
    </row>
    <row r="253" s="13" customFormat="1">
      <c r="B253" s="242"/>
      <c r="C253" s="243"/>
      <c r="D253" s="233" t="s">
        <v>166</v>
      </c>
      <c r="E253" s="244" t="s">
        <v>79</v>
      </c>
      <c r="F253" s="245" t="s">
        <v>88</v>
      </c>
      <c r="G253" s="243"/>
      <c r="H253" s="246">
        <v>1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AT253" s="252" t="s">
        <v>166</v>
      </c>
      <c r="AU253" s="252" t="s">
        <v>90</v>
      </c>
      <c r="AV253" s="13" t="s">
        <v>90</v>
      </c>
      <c r="AW253" s="13" t="s">
        <v>42</v>
      </c>
      <c r="AX253" s="13" t="s">
        <v>81</v>
      </c>
      <c r="AY253" s="252" t="s">
        <v>158</v>
      </c>
    </row>
    <row r="254" s="14" customFormat="1">
      <c r="B254" s="253"/>
      <c r="C254" s="254"/>
      <c r="D254" s="233" t="s">
        <v>166</v>
      </c>
      <c r="E254" s="255" t="s">
        <v>79</v>
      </c>
      <c r="F254" s="256" t="s">
        <v>170</v>
      </c>
      <c r="G254" s="254"/>
      <c r="H254" s="257">
        <v>1</v>
      </c>
      <c r="I254" s="258"/>
      <c r="J254" s="254"/>
      <c r="K254" s="254"/>
      <c r="L254" s="259"/>
      <c r="M254" s="260"/>
      <c r="N254" s="261"/>
      <c r="O254" s="261"/>
      <c r="P254" s="261"/>
      <c r="Q254" s="261"/>
      <c r="R254" s="261"/>
      <c r="S254" s="261"/>
      <c r="T254" s="262"/>
      <c r="AT254" s="263" t="s">
        <v>166</v>
      </c>
      <c r="AU254" s="263" t="s">
        <v>90</v>
      </c>
      <c r="AV254" s="14" t="s">
        <v>100</v>
      </c>
      <c r="AW254" s="14" t="s">
        <v>42</v>
      </c>
      <c r="AX254" s="14" t="s">
        <v>88</v>
      </c>
      <c r="AY254" s="263" t="s">
        <v>158</v>
      </c>
    </row>
    <row r="255" s="1" customFormat="1" ht="16.5" customHeight="1">
      <c r="B255" s="39"/>
      <c r="C255" s="219" t="s">
        <v>297</v>
      </c>
      <c r="D255" s="219" t="s">
        <v>160</v>
      </c>
      <c r="E255" s="220" t="s">
        <v>344</v>
      </c>
      <c r="F255" s="221" t="s">
        <v>345</v>
      </c>
      <c r="G255" s="222" t="s">
        <v>341</v>
      </c>
      <c r="H255" s="223">
        <v>2</v>
      </c>
      <c r="I255" s="224"/>
      <c r="J255" s="225">
        <f>ROUND(I255*H255,2)</f>
        <v>0</v>
      </c>
      <c r="K255" s="221" t="s">
        <v>164</v>
      </c>
      <c r="L255" s="44"/>
      <c r="M255" s="226" t="s">
        <v>79</v>
      </c>
      <c r="N255" s="227" t="s">
        <v>51</v>
      </c>
      <c r="O255" s="80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AR255" s="17" t="s">
        <v>256</v>
      </c>
      <c r="AT255" s="17" t="s">
        <v>160</v>
      </c>
      <c r="AU255" s="17" t="s">
        <v>90</v>
      </c>
      <c r="AY255" s="17" t="s">
        <v>158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88</v>
      </c>
      <c r="BK255" s="230">
        <f>ROUND(I255*H255,2)</f>
        <v>0</v>
      </c>
      <c r="BL255" s="17" t="s">
        <v>256</v>
      </c>
      <c r="BM255" s="17" t="s">
        <v>346</v>
      </c>
    </row>
    <row r="256" s="1" customFormat="1" ht="16.5" customHeight="1">
      <c r="B256" s="39"/>
      <c r="C256" s="264" t="s">
        <v>347</v>
      </c>
      <c r="D256" s="264" t="s">
        <v>294</v>
      </c>
      <c r="E256" s="265" t="s">
        <v>348</v>
      </c>
      <c r="F256" s="266" t="s">
        <v>349</v>
      </c>
      <c r="G256" s="267" t="s">
        <v>341</v>
      </c>
      <c r="H256" s="268">
        <v>2</v>
      </c>
      <c r="I256" s="269"/>
      <c r="J256" s="270">
        <f>ROUND(I256*H256,2)</f>
        <v>0</v>
      </c>
      <c r="K256" s="266" t="s">
        <v>164</v>
      </c>
      <c r="L256" s="271"/>
      <c r="M256" s="272" t="s">
        <v>79</v>
      </c>
      <c r="N256" s="273" t="s">
        <v>51</v>
      </c>
      <c r="O256" s="80"/>
      <c r="P256" s="228">
        <f>O256*H256</f>
        <v>0</v>
      </c>
      <c r="Q256" s="228">
        <v>0.0023999999999999998</v>
      </c>
      <c r="R256" s="228">
        <f>Q256*H256</f>
        <v>0.0047999999999999996</v>
      </c>
      <c r="S256" s="228">
        <v>0</v>
      </c>
      <c r="T256" s="229">
        <f>S256*H256</f>
        <v>0</v>
      </c>
      <c r="AR256" s="17" t="s">
        <v>297</v>
      </c>
      <c r="AT256" s="17" t="s">
        <v>294</v>
      </c>
      <c r="AU256" s="17" t="s">
        <v>90</v>
      </c>
      <c r="AY256" s="17" t="s">
        <v>158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88</v>
      </c>
      <c r="BK256" s="230">
        <f>ROUND(I256*H256,2)</f>
        <v>0</v>
      </c>
      <c r="BL256" s="17" t="s">
        <v>256</v>
      </c>
      <c r="BM256" s="17" t="s">
        <v>350</v>
      </c>
    </row>
    <row r="257" s="1" customFormat="1" ht="16.5" customHeight="1">
      <c r="B257" s="39"/>
      <c r="C257" s="219" t="s">
        <v>351</v>
      </c>
      <c r="D257" s="219" t="s">
        <v>160</v>
      </c>
      <c r="E257" s="220" t="s">
        <v>352</v>
      </c>
      <c r="F257" s="221" t="s">
        <v>353</v>
      </c>
      <c r="G257" s="222" t="s">
        <v>341</v>
      </c>
      <c r="H257" s="223">
        <v>3</v>
      </c>
      <c r="I257" s="224"/>
      <c r="J257" s="225">
        <f>ROUND(I257*H257,2)</f>
        <v>0</v>
      </c>
      <c r="K257" s="221" t="s">
        <v>164</v>
      </c>
      <c r="L257" s="44"/>
      <c r="M257" s="226" t="s">
        <v>79</v>
      </c>
      <c r="N257" s="227" t="s">
        <v>51</v>
      </c>
      <c r="O257" s="80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AR257" s="17" t="s">
        <v>256</v>
      </c>
      <c r="AT257" s="17" t="s">
        <v>160</v>
      </c>
      <c r="AU257" s="17" t="s">
        <v>90</v>
      </c>
      <c r="AY257" s="17" t="s">
        <v>158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88</v>
      </c>
      <c r="BK257" s="230">
        <f>ROUND(I257*H257,2)</f>
        <v>0</v>
      </c>
      <c r="BL257" s="17" t="s">
        <v>256</v>
      </c>
      <c r="BM257" s="17" t="s">
        <v>354</v>
      </c>
    </row>
    <row r="258" s="1" customFormat="1" ht="16.5" customHeight="1">
      <c r="B258" s="39"/>
      <c r="C258" s="219" t="s">
        <v>355</v>
      </c>
      <c r="D258" s="219" t="s">
        <v>160</v>
      </c>
      <c r="E258" s="220" t="s">
        <v>356</v>
      </c>
      <c r="F258" s="221" t="s">
        <v>357</v>
      </c>
      <c r="G258" s="222" t="s">
        <v>341</v>
      </c>
      <c r="H258" s="223">
        <v>3</v>
      </c>
      <c r="I258" s="224"/>
      <c r="J258" s="225">
        <f>ROUND(I258*H258,2)</f>
        <v>0</v>
      </c>
      <c r="K258" s="221" t="s">
        <v>79</v>
      </c>
      <c r="L258" s="44"/>
      <c r="M258" s="226" t="s">
        <v>79</v>
      </c>
      <c r="N258" s="227" t="s">
        <v>51</v>
      </c>
      <c r="O258" s="80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AR258" s="17" t="s">
        <v>256</v>
      </c>
      <c r="AT258" s="17" t="s">
        <v>160</v>
      </c>
      <c r="AU258" s="17" t="s">
        <v>90</v>
      </c>
      <c r="AY258" s="17" t="s">
        <v>158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88</v>
      </c>
      <c r="BK258" s="230">
        <f>ROUND(I258*H258,2)</f>
        <v>0</v>
      </c>
      <c r="BL258" s="17" t="s">
        <v>256</v>
      </c>
      <c r="BM258" s="17" t="s">
        <v>358</v>
      </c>
    </row>
    <row r="259" s="1" customFormat="1" ht="16.5" customHeight="1">
      <c r="B259" s="39"/>
      <c r="C259" s="219" t="s">
        <v>359</v>
      </c>
      <c r="D259" s="219" t="s">
        <v>160</v>
      </c>
      <c r="E259" s="220" t="s">
        <v>360</v>
      </c>
      <c r="F259" s="221" t="s">
        <v>361</v>
      </c>
      <c r="G259" s="222" t="s">
        <v>341</v>
      </c>
      <c r="H259" s="223">
        <v>2</v>
      </c>
      <c r="I259" s="224"/>
      <c r="J259" s="225">
        <f>ROUND(I259*H259,2)</f>
        <v>0</v>
      </c>
      <c r="K259" s="221" t="s">
        <v>164</v>
      </c>
      <c r="L259" s="44"/>
      <c r="M259" s="226" t="s">
        <v>79</v>
      </c>
      <c r="N259" s="227" t="s">
        <v>51</v>
      </c>
      <c r="O259" s="80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AR259" s="17" t="s">
        <v>256</v>
      </c>
      <c r="AT259" s="17" t="s">
        <v>160</v>
      </c>
      <c r="AU259" s="17" t="s">
        <v>90</v>
      </c>
      <c r="AY259" s="17" t="s">
        <v>158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88</v>
      </c>
      <c r="BK259" s="230">
        <f>ROUND(I259*H259,2)</f>
        <v>0</v>
      </c>
      <c r="BL259" s="17" t="s">
        <v>256</v>
      </c>
      <c r="BM259" s="17" t="s">
        <v>362</v>
      </c>
    </row>
    <row r="260" s="12" customFormat="1">
      <c r="B260" s="231"/>
      <c r="C260" s="232"/>
      <c r="D260" s="233" t="s">
        <v>166</v>
      </c>
      <c r="E260" s="234" t="s">
        <v>79</v>
      </c>
      <c r="F260" s="235" t="s">
        <v>167</v>
      </c>
      <c r="G260" s="232"/>
      <c r="H260" s="234" t="s">
        <v>79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AT260" s="241" t="s">
        <v>166</v>
      </c>
      <c r="AU260" s="241" t="s">
        <v>90</v>
      </c>
      <c r="AV260" s="12" t="s">
        <v>88</v>
      </c>
      <c r="AW260" s="12" t="s">
        <v>42</v>
      </c>
      <c r="AX260" s="12" t="s">
        <v>81</v>
      </c>
      <c r="AY260" s="241" t="s">
        <v>158</v>
      </c>
    </row>
    <row r="261" s="12" customFormat="1">
      <c r="B261" s="231"/>
      <c r="C261" s="232"/>
      <c r="D261" s="233" t="s">
        <v>166</v>
      </c>
      <c r="E261" s="234" t="s">
        <v>79</v>
      </c>
      <c r="F261" s="235" t="s">
        <v>176</v>
      </c>
      <c r="G261" s="232"/>
      <c r="H261" s="234" t="s">
        <v>79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AT261" s="241" t="s">
        <v>166</v>
      </c>
      <c r="AU261" s="241" t="s">
        <v>90</v>
      </c>
      <c r="AV261" s="12" t="s">
        <v>88</v>
      </c>
      <c r="AW261" s="12" t="s">
        <v>42</v>
      </c>
      <c r="AX261" s="12" t="s">
        <v>81</v>
      </c>
      <c r="AY261" s="241" t="s">
        <v>158</v>
      </c>
    </row>
    <row r="262" s="13" customFormat="1">
      <c r="B262" s="242"/>
      <c r="C262" s="243"/>
      <c r="D262" s="233" t="s">
        <v>166</v>
      </c>
      <c r="E262" s="244" t="s">
        <v>79</v>
      </c>
      <c r="F262" s="245" t="s">
        <v>90</v>
      </c>
      <c r="G262" s="243"/>
      <c r="H262" s="246">
        <v>2</v>
      </c>
      <c r="I262" s="247"/>
      <c r="J262" s="243"/>
      <c r="K262" s="243"/>
      <c r="L262" s="248"/>
      <c r="M262" s="249"/>
      <c r="N262" s="250"/>
      <c r="O262" s="250"/>
      <c r="P262" s="250"/>
      <c r="Q262" s="250"/>
      <c r="R262" s="250"/>
      <c r="S262" s="250"/>
      <c r="T262" s="251"/>
      <c r="AT262" s="252" t="s">
        <v>166</v>
      </c>
      <c r="AU262" s="252" t="s">
        <v>90</v>
      </c>
      <c r="AV262" s="13" t="s">
        <v>90</v>
      </c>
      <c r="AW262" s="13" t="s">
        <v>42</v>
      </c>
      <c r="AX262" s="13" t="s">
        <v>81</v>
      </c>
      <c r="AY262" s="252" t="s">
        <v>158</v>
      </c>
    </row>
    <row r="263" s="14" customFormat="1">
      <c r="B263" s="253"/>
      <c r="C263" s="254"/>
      <c r="D263" s="233" t="s">
        <v>166</v>
      </c>
      <c r="E263" s="255" t="s">
        <v>79</v>
      </c>
      <c r="F263" s="256" t="s">
        <v>170</v>
      </c>
      <c r="G263" s="254"/>
      <c r="H263" s="257">
        <v>2</v>
      </c>
      <c r="I263" s="258"/>
      <c r="J263" s="254"/>
      <c r="K263" s="254"/>
      <c r="L263" s="259"/>
      <c r="M263" s="260"/>
      <c r="N263" s="261"/>
      <c r="O263" s="261"/>
      <c r="P263" s="261"/>
      <c r="Q263" s="261"/>
      <c r="R263" s="261"/>
      <c r="S263" s="261"/>
      <c r="T263" s="262"/>
      <c r="AT263" s="263" t="s">
        <v>166</v>
      </c>
      <c r="AU263" s="263" t="s">
        <v>90</v>
      </c>
      <c r="AV263" s="14" t="s">
        <v>100</v>
      </c>
      <c r="AW263" s="14" t="s">
        <v>42</v>
      </c>
      <c r="AX263" s="14" t="s">
        <v>88</v>
      </c>
      <c r="AY263" s="263" t="s">
        <v>158</v>
      </c>
    </row>
    <row r="264" s="1" customFormat="1" ht="16.5" customHeight="1">
      <c r="B264" s="39"/>
      <c r="C264" s="264" t="s">
        <v>363</v>
      </c>
      <c r="D264" s="264" t="s">
        <v>294</v>
      </c>
      <c r="E264" s="265" t="s">
        <v>364</v>
      </c>
      <c r="F264" s="266" t="s">
        <v>365</v>
      </c>
      <c r="G264" s="267" t="s">
        <v>341</v>
      </c>
      <c r="H264" s="268">
        <v>1</v>
      </c>
      <c r="I264" s="269"/>
      <c r="J264" s="270">
        <f>ROUND(I264*H264,2)</f>
        <v>0</v>
      </c>
      <c r="K264" s="266" t="s">
        <v>164</v>
      </c>
      <c r="L264" s="271"/>
      <c r="M264" s="272" t="s">
        <v>79</v>
      </c>
      <c r="N264" s="273" t="s">
        <v>51</v>
      </c>
      <c r="O264" s="80"/>
      <c r="P264" s="228">
        <f>O264*H264</f>
        <v>0</v>
      </c>
      <c r="Q264" s="228">
        <v>0.00123</v>
      </c>
      <c r="R264" s="228">
        <f>Q264*H264</f>
        <v>0.00123</v>
      </c>
      <c r="S264" s="228">
        <v>0</v>
      </c>
      <c r="T264" s="229">
        <f>S264*H264</f>
        <v>0</v>
      </c>
      <c r="AR264" s="17" t="s">
        <v>297</v>
      </c>
      <c r="AT264" s="17" t="s">
        <v>294</v>
      </c>
      <c r="AU264" s="17" t="s">
        <v>90</v>
      </c>
      <c r="AY264" s="17" t="s">
        <v>158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88</v>
      </c>
      <c r="BK264" s="230">
        <f>ROUND(I264*H264,2)</f>
        <v>0</v>
      </c>
      <c r="BL264" s="17" t="s">
        <v>256</v>
      </c>
      <c r="BM264" s="17" t="s">
        <v>366</v>
      </c>
    </row>
    <row r="265" s="1" customFormat="1" ht="16.5" customHeight="1">
      <c r="B265" s="39"/>
      <c r="C265" s="264" t="s">
        <v>367</v>
      </c>
      <c r="D265" s="264" t="s">
        <v>294</v>
      </c>
      <c r="E265" s="265" t="s">
        <v>368</v>
      </c>
      <c r="F265" s="266" t="s">
        <v>369</v>
      </c>
      <c r="G265" s="267" t="s">
        <v>341</v>
      </c>
      <c r="H265" s="268">
        <v>1</v>
      </c>
      <c r="I265" s="269"/>
      <c r="J265" s="270">
        <f>ROUND(I265*H265,2)</f>
        <v>0</v>
      </c>
      <c r="K265" s="266" t="s">
        <v>164</v>
      </c>
      <c r="L265" s="271"/>
      <c r="M265" s="272" t="s">
        <v>79</v>
      </c>
      <c r="N265" s="273" t="s">
        <v>51</v>
      </c>
      <c r="O265" s="80"/>
      <c r="P265" s="228">
        <f>O265*H265</f>
        <v>0</v>
      </c>
      <c r="Q265" s="228">
        <v>0.00139</v>
      </c>
      <c r="R265" s="228">
        <f>Q265*H265</f>
        <v>0.00139</v>
      </c>
      <c r="S265" s="228">
        <v>0</v>
      </c>
      <c r="T265" s="229">
        <f>S265*H265</f>
        <v>0</v>
      </c>
      <c r="AR265" s="17" t="s">
        <v>297</v>
      </c>
      <c r="AT265" s="17" t="s">
        <v>294</v>
      </c>
      <c r="AU265" s="17" t="s">
        <v>90</v>
      </c>
      <c r="AY265" s="17" t="s">
        <v>158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88</v>
      </c>
      <c r="BK265" s="230">
        <f>ROUND(I265*H265,2)</f>
        <v>0</v>
      </c>
      <c r="BL265" s="17" t="s">
        <v>256</v>
      </c>
      <c r="BM265" s="17" t="s">
        <v>370</v>
      </c>
    </row>
    <row r="266" s="1" customFormat="1" ht="22.5" customHeight="1">
      <c r="B266" s="39"/>
      <c r="C266" s="219" t="s">
        <v>371</v>
      </c>
      <c r="D266" s="219" t="s">
        <v>160</v>
      </c>
      <c r="E266" s="220" t="s">
        <v>372</v>
      </c>
      <c r="F266" s="221" t="s">
        <v>373</v>
      </c>
      <c r="G266" s="222" t="s">
        <v>374</v>
      </c>
      <c r="H266" s="274"/>
      <c r="I266" s="224"/>
      <c r="J266" s="225">
        <f>ROUND(I266*H266,2)</f>
        <v>0</v>
      </c>
      <c r="K266" s="221" t="s">
        <v>164</v>
      </c>
      <c r="L266" s="44"/>
      <c r="M266" s="226" t="s">
        <v>79</v>
      </c>
      <c r="N266" s="227" t="s">
        <v>51</v>
      </c>
      <c r="O266" s="80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AR266" s="17" t="s">
        <v>256</v>
      </c>
      <c r="AT266" s="17" t="s">
        <v>160</v>
      </c>
      <c r="AU266" s="17" t="s">
        <v>90</v>
      </c>
      <c r="AY266" s="17" t="s">
        <v>158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88</v>
      </c>
      <c r="BK266" s="230">
        <f>ROUND(I266*H266,2)</f>
        <v>0</v>
      </c>
      <c r="BL266" s="17" t="s">
        <v>256</v>
      </c>
      <c r="BM266" s="17" t="s">
        <v>375</v>
      </c>
    </row>
    <row r="267" s="1" customFormat="1" ht="22.5" customHeight="1">
      <c r="B267" s="39"/>
      <c r="C267" s="219" t="s">
        <v>376</v>
      </c>
      <c r="D267" s="219" t="s">
        <v>160</v>
      </c>
      <c r="E267" s="220" t="s">
        <v>377</v>
      </c>
      <c r="F267" s="221" t="s">
        <v>378</v>
      </c>
      <c r="G267" s="222" t="s">
        <v>374</v>
      </c>
      <c r="H267" s="274"/>
      <c r="I267" s="224"/>
      <c r="J267" s="225">
        <f>ROUND(I267*H267,2)</f>
        <v>0</v>
      </c>
      <c r="K267" s="221" t="s">
        <v>164</v>
      </c>
      <c r="L267" s="44"/>
      <c r="M267" s="226" t="s">
        <v>79</v>
      </c>
      <c r="N267" s="227" t="s">
        <v>51</v>
      </c>
      <c r="O267" s="80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AR267" s="17" t="s">
        <v>256</v>
      </c>
      <c r="AT267" s="17" t="s">
        <v>160</v>
      </c>
      <c r="AU267" s="17" t="s">
        <v>90</v>
      </c>
      <c r="AY267" s="17" t="s">
        <v>158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88</v>
      </c>
      <c r="BK267" s="230">
        <f>ROUND(I267*H267,2)</f>
        <v>0</v>
      </c>
      <c r="BL267" s="17" t="s">
        <v>256</v>
      </c>
      <c r="BM267" s="17" t="s">
        <v>379</v>
      </c>
    </row>
    <row r="268" s="11" customFormat="1" ht="22.8" customHeight="1">
      <c r="B268" s="203"/>
      <c r="C268" s="204"/>
      <c r="D268" s="205" t="s">
        <v>80</v>
      </c>
      <c r="E268" s="217" t="s">
        <v>380</v>
      </c>
      <c r="F268" s="217" t="s">
        <v>381</v>
      </c>
      <c r="G268" s="204"/>
      <c r="H268" s="204"/>
      <c r="I268" s="207"/>
      <c r="J268" s="218">
        <f>BK268</f>
        <v>0</v>
      </c>
      <c r="K268" s="204"/>
      <c r="L268" s="209"/>
      <c r="M268" s="210"/>
      <c r="N268" s="211"/>
      <c r="O268" s="211"/>
      <c r="P268" s="212">
        <f>SUM(P269:P281)</f>
        <v>0</v>
      </c>
      <c r="Q268" s="211"/>
      <c r="R268" s="212">
        <f>SUM(R269:R281)</f>
        <v>0</v>
      </c>
      <c r="S268" s="211"/>
      <c r="T268" s="213">
        <f>SUM(T269:T281)</f>
        <v>0</v>
      </c>
      <c r="AR268" s="214" t="s">
        <v>90</v>
      </c>
      <c r="AT268" s="215" t="s">
        <v>80</v>
      </c>
      <c r="AU268" s="215" t="s">
        <v>88</v>
      </c>
      <c r="AY268" s="214" t="s">
        <v>158</v>
      </c>
      <c r="BK268" s="216">
        <f>SUM(BK269:BK281)</f>
        <v>0</v>
      </c>
    </row>
    <row r="269" s="1" customFormat="1" ht="16.5" customHeight="1">
      <c r="B269" s="39"/>
      <c r="C269" s="219" t="s">
        <v>382</v>
      </c>
      <c r="D269" s="219" t="s">
        <v>160</v>
      </c>
      <c r="E269" s="220" t="s">
        <v>383</v>
      </c>
      <c r="F269" s="221" t="s">
        <v>384</v>
      </c>
      <c r="G269" s="222" t="s">
        <v>385</v>
      </c>
      <c r="H269" s="223">
        <v>0.90000000000000002</v>
      </c>
      <c r="I269" s="224"/>
      <c r="J269" s="225">
        <f>ROUND(I269*H269,2)</f>
        <v>0</v>
      </c>
      <c r="K269" s="221" t="s">
        <v>79</v>
      </c>
      <c r="L269" s="44"/>
      <c r="M269" s="226" t="s">
        <v>79</v>
      </c>
      <c r="N269" s="227" t="s">
        <v>51</v>
      </c>
      <c r="O269" s="80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AR269" s="17" t="s">
        <v>256</v>
      </c>
      <c r="AT269" s="17" t="s">
        <v>160</v>
      </c>
      <c r="AU269" s="17" t="s">
        <v>90</v>
      </c>
      <c r="AY269" s="17" t="s">
        <v>158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88</v>
      </c>
      <c r="BK269" s="230">
        <f>ROUND(I269*H269,2)</f>
        <v>0</v>
      </c>
      <c r="BL269" s="17" t="s">
        <v>256</v>
      </c>
      <c r="BM269" s="17" t="s">
        <v>386</v>
      </c>
    </row>
    <row r="270" s="12" customFormat="1">
      <c r="B270" s="231"/>
      <c r="C270" s="232"/>
      <c r="D270" s="233" t="s">
        <v>166</v>
      </c>
      <c r="E270" s="234" t="s">
        <v>79</v>
      </c>
      <c r="F270" s="235" t="s">
        <v>174</v>
      </c>
      <c r="G270" s="232"/>
      <c r="H270" s="234" t="s">
        <v>79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AT270" s="241" t="s">
        <v>166</v>
      </c>
      <c r="AU270" s="241" t="s">
        <v>90</v>
      </c>
      <c r="AV270" s="12" t="s">
        <v>88</v>
      </c>
      <c r="AW270" s="12" t="s">
        <v>42</v>
      </c>
      <c r="AX270" s="12" t="s">
        <v>81</v>
      </c>
      <c r="AY270" s="241" t="s">
        <v>158</v>
      </c>
    </row>
    <row r="271" s="12" customFormat="1">
      <c r="B271" s="231"/>
      <c r="C271" s="232"/>
      <c r="D271" s="233" t="s">
        <v>166</v>
      </c>
      <c r="E271" s="234" t="s">
        <v>79</v>
      </c>
      <c r="F271" s="235" t="s">
        <v>167</v>
      </c>
      <c r="G271" s="232"/>
      <c r="H271" s="234" t="s">
        <v>79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AT271" s="241" t="s">
        <v>166</v>
      </c>
      <c r="AU271" s="241" t="s">
        <v>90</v>
      </c>
      <c r="AV271" s="12" t="s">
        <v>88</v>
      </c>
      <c r="AW271" s="12" t="s">
        <v>42</v>
      </c>
      <c r="AX271" s="12" t="s">
        <v>81</v>
      </c>
      <c r="AY271" s="241" t="s">
        <v>158</v>
      </c>
    </row>
    <row r="272" s="13" customFormat="1">
      <c r="B272" s="242"/>
      <c r="C272" s="243"/>
      <c r="D272" s="233" t="s">
        <v>166</v>
      </c>
      <c r="E272" s="244" t="s">
        <v>79</v>
      </c>
      <c r="F272" s="245" t="s">
        <v>387</v>
      </c>
      <c r="G272" s="243"/>
      <c r="H272" s="246">
        <v>0.90000000000000002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AT272" s="252" t="s">
        <v>166</v>
      </c>
      <c r="AU272" s="252" t="s">
        <v>90</v>
      </c>
      <c r="AV272" s="13" t="s">
        <v>90</v>
      </c>
      <c r="AW272" s="13" t="s">
        <v>42</v>
      </c>
      <c r="AX272" s="13" t="s">
        <v>81</v>
      </c>
      <c r="AY272" s="252" t="s">
        <v>158</v>
      </c>
    </row>
    <row r="273" s="14" customFormat="1">
      <c r="B273" s="253"/>
      <c r="C273" s="254"/>
      <c r="D273" s="233" t="s">
        <v>166</v>
      </c>
      <c r="E273" s="255" t="s">
        <v>79</v>
      </c>
      <c r="F273" s="256" t="s">
        <v>170</v>
      </c>
      <c r="G273" s="254"/>
      <c r="H273" s="257">
        <v>0.90000000000000002</v>
      </c>
      <c r="I273" s="258"/>
      <c r="J273" s="254"/>
      <c r="K273" s="254"/>
      <c r="L273" s="259"/>
      <c r="M273" s="260"/>
      <c r="N273" s="261"/>
      <c r="O273" s="261"/>
      <c r="P273" s="261"/>
      <c r="Q273" s="261"/>
      <c r="R273" s="261"/>
      <c r="S273" s="261"/>
      <c r="T273" s="262"/>
      <c r="AT273" s="263" t="s">
        <v>166</v>
      </c>
      <c r="AU273" s="263" t="s">
        <v>90</v>
      </c>
      <c r="AV273" s="14" t="s">
        <v>100</v>
      </c>
      <c r="AW273" s="14" t="s">
        <v>42</v>
      </c>
      <c r="AX273" s="14" t="s">
        <v>88</v>
      </c>
      <c r="AY273" s="263" t="s">
        <v>158</v>
      </c>
    </row>
    <row r="274" s="1" customFormat="1" ht="16.5" customHeight="1">
      <c r="B274" s="39"/>
      <c r="C274" s="219" t="s">
        <v>388</v>
      </c>
      <c r="D274" s="219" t="s">
        <v>160</v>
      </c>
      <c r="E274" s="220" t="s">
        <v>389</v>
      </c>
      <c r="F274" s="221" t="s">
        <v>390</v>
      </c>
      <c r="G274" s="222" t="s">
        <v>391</v>
      </c>
      <c r="H274" s="223">
        <v>9</v>
      </c>
      <c r="I274" s="224"/>
      <c r="J274" s="225">
        <f>ROUND(I274*H274,2)</f>
        <v>0</v>
      </c>
      <c r="K274" s="221" t="s">
        <v>79</v>
      </c>
      <c r="L274" s="44"/>
      <c r="M274" s="226" t="s">
        <v>79</v>
      </c>
      <c r="N274" s="227" t="s">
        <v>51</v>
      </c>
      <c r="O274" s="80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AR274" s="17" t="s">
        <v>256</v>
      </c>
      <c r="AT274" s="17" t="s">
        <v>160</v>
      </c>
      <c r="AU274" s="17" t="s">
        <v>90</v>
      </c>
      <c r="AY274" s="17" t="s">
        <v>158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88</v>
      </c>
      <c r="BK274" s="230">
        <f>ROUND(I274*H274,2)</f>
        <v>0</v>
      </c>
      <c r="BL274" s="17" t="s">
        <v>256</v>
      </c>
      <c r="BM274" s="17" t="s">
        <v>392</v>
      </c>
    </row>
    <row r="275" s="12" customFormat="1">
      <c r="B275" s="231"/>
      <c r="C275" s="232"/>
      <c r="D275" s="233" t="s">
        <v>166</v>
      </c>
      <c r="E275" s="234" t="s">
        <v>79</v>
      </c>
      <c r="F275" s="235" t="s">
        <v>174</v>
      </c>
      <c r="G275" s="232"/>
      <c r="H275" s="234" t="s">
        <v>79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AT275" s="241" t="s">
        <v>166</v>
      </c>
      <c r="AU275" s="241" t="s">
        <v>90</v>
      </c>
      <c r="AV275" s="12" t="s">
        <v>88</v>
      </c>
      <c r="AW275" s="12" t="s">
        <v>42</v>
      </c>
      <c r="AX275" s="12" t="s">
        <v>81</v>
      </c>
      <c r="AY275" s="241" t="s">
        <v>158</v>
      </c>
    </row>
    <row r="276" s="12" customFormat="1">
      <c r="B276" s="231"/>
      <c r="C276" s="232"/>
      <c r="D276" s="233" t="s">
        <v>166</v>
      </c>
      <c r="E276" s="234" t="s">
        <v>79</v>
      </c>
      <c r="F276" s="235" t="s">
        <v>167</v>
      </c>
      <c r="G276" s="232"/>
      <c r="H276" s="234" t="s">
        <v>79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AT276" s="241" t="s">
        <v>166</v>
      </c>
      <c r="AU276" s="241" t="s">
        <v>90</v>
      </c>
      <c r="AV276" s="12" t="s">
        <v>88</v>
      </c>
      <c r="AW276" s="12" t="s">
        <v>42</v>
      </c>
      <c r="AX276" s="12" t="s">
        <v>81</v>
      </c>
      <c r="AY276" s="241" t="s">
        <v>158</v>
      </c>
    </row>
    <row r="277" s="12" customFormat="1">
      <c r="B277" s="231"/>
      <c r="C277" s="232"/>
      <c r="D277" s="233" t="s">
        <v>166</v>
      </c>
      <c r="E277" s="234" t="s">
        <v>79</v>
      </c>
      <c r="F277" s="235" t="s">
        <v>393</v>
      </c>
      <c r="G277" s="232"/>
      <c r="H277" s="234" t="s">
        <v>79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AT277" s="241" t="s">
        <v>166</v>
      </c>
      <c r="AU277" s="241" t="s">
        <v>90</v>
      </c>
      <c r="AV277" s="12" t="s">
        <v>88</v>
      </c>
      <c r="AW277" s="12" t="s">
        <v>42</v>
      </c>
      <c r="AX277" s="12" t="s">
        <v>81</v>
      </c>
      <c r="AY277" s="241" t="s">
        <v>158</v>
      </c>
    </row>
    <row r="278" s="13" customFormat="1">
      <c r="B278" s="242"/>
      <c r="C278" s="243"/>
      <c r="D278" s="233" t="s">
        <v>166</v>
      </c>
      <c r="E278" s="244" t="s">
        <v>79</v>
      </c>
      <c r="F278" s="245" t="s">
        <v>192</v>
      </c>
      <c r="G278" s="243"/>
      <c r="H278" s="246">
        <v>9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AT278" s="252" t="s">
        <v>166</v>
      </c>
      <c r="AU278" s="252" t="s">
        <v>90</v>
      </c>
      <c r="AV278" s="13" t="s">
        <v>90</v>
      </c>
      <c r="AW278" s="13" t="s">
        <v>42</v>
      </c>
      <c r="AX278" s="13" t="s">
        <v>81</v>
      </c>
      <c r="AY278" s="252" t="s">
        <v>158</v>
      </c>
    </row>
    <row r="279" s="14" customFormat="1">
      <c r="B279" s="253"/>
      <c r="C279" s="254"/>
      <c r="D279" s="233" t="s">
        <v>166</v>
      </c>
      <c r="E279" s="255" t="s">
        <v>79</v>
      </c>
      <c r="F279" s="256" t="s">
        <v>170</v>
      </c>
      <c r="G279" s="254"/>
      <c r="H279" s="257">
        <v>9</v>
      </c>
      <c r="I279" s="258"/>
      <c r="J279" s="254"/>
      <c r="K279" s="254"/>
      <c r="L279" s="259"/>
      <c r="M279" s="260"/>
      <c r="N279" s="261"/>
      <c r="O279" s="261"/>
      <c r="P279" s="261"/>
      <c r="Q279" s="261"/>
      <c r="R279" s="261"/>
      <c r="S279" s="261"/>
      <c r="T279" s="262"/>
      <c r="AT279" s="263" t="s">
        <v>166</v>
      </c>
      <c r="AU279" s="263" t="s">
        <v>90</v>
      </c>
      <c r="AV279" s="14" t="s">
        <v>100</v>
      </c>
      <c r="AW279" s="14" t="s">
        <v>42</v>
      </c>
      <c r="AX279" s="14" t="s">
        <v>88</v>
      </c>
      <c r="AY279" s="263" t="s">
        <v>158</v>
      </c>
    </row>
    <row r="280" s="1" customFormat="1" ht="22.5" customHeight="1">
      <c r="B280" s="39"/>
      <c r="C280" s="219" t="s">
        <v>394</v>
      </c>
      <c r="D280" s="219" t="s">
        <v>160</v>
      </c>
      <c r="E280" s="220" t="s">
        <v>395</v>
      </c>
      <c r="F280" s="221" t="s">
        <v>396</v>
      </c>
      <c r="G280" s="222" t="s">
        <v>374</v>
      </c>
      <c r="H280" s="274"/>
      <c r="I280" s="224"/>
      <c r="J280" s="225">
        <f>ROUND(I280*H280,2)</f>
        <v>0</v>
      </c>
      <c r="K280" s="221" t="s">
        <v>164</v>
      </c>
      <c r="L280" s="44"/>
      <c r="M280" s="226" t="s">
        <v>79</v>
      </c>
      <c r="N280" s="227" t="s">
        <v>51</v>
      </c>
      <c r="O280" s="80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AR280" s="17" t="s">
        <v>256</v>
      </c>
      <c r="AT280" s="17" t="s">
        <v>160</v>
      </c>
      <c r="AU280" s="17" t="s">
        <v>90</v>
      </c>
      <c r="AY280" s="17" t="s">
        <v>158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88</v>
      </c>
      <c r="BK280" s="230">
        <f>ROUND(I280*H280,2)</f>
        <v>0</v>
      </c>
      <c r="BL280" s="17" t="s">
        <v>256</v>
      </c>
      <c r="BM280" s="17" t="s">
        <v>397</v>
      </c>
    </row>
    <row r="281" s="1" customFormat="1" ht="22.5" customHeight="1">
      <c r="B281" s="39"/>
      <c r="C281" s="219" t="s">
        <v>398</v>
      </c>
      <c r="D281" s="219" t="s">
        <v>160</v>
      </c>
      <c r="E281" s="220" t="s">
        <v>399</v>
      </c>
      <c r="F281" s="221" t="s">
        <v>400</v>
      </c>
      <c r="G281" s="222" t="s">
        <v>374</v>
      </c>
      <c r="H281" s="274"/>
      <c r="I281" s="224"/>
      <c r="J281" s="225">
        <f>ROUND(I281*H281,2)</f>
        <v>0</v>
      </c>
      <c r="K281" s="221" t="s">
        <v>164</v>
      </c>
      <c r="L281" s="44"/>
      <c r="M281" s="226" t="s">
        <v>79</v>
      </c>
      <c r="N281" s="227" t="s">
        <v>51</v>
      </c>
      <c r="O281" s="80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AR281" s="17" t="s">
        <v>256</v>
      </c>
      <c r="AT281" s="17" t="s">
        <v>160</v>
      </c>
      <c r="AU281" s="17" t="s">
        <v>90</v>
      </c>
      <c r="AY281" s="17" t="s">
        <v>158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88</v>
      </c>
      <c r="BK281" s="230">
        <f>ROUND(I281*H281,2)</f>
        <v>0</v>
      </c>
      <c r="BL281" s="17" t="s">
        <v>256</v>
      </c>
      <c r="BM281" s="17" t="s">
        <v>401</v>
      </c>
    </row>
    <row r="282" s="11" customFormat="1" ht="22.8" customHeight="1">
      <c r="B282" s="203"/>
      <c r="C282" s="204"/>
      <c r="D282" s="205" t="s">
        <v>80</v>
      </c>
      <c r="E282" s="217" t="s">
        <v>402</v>
      </c>
      <c r="F282" s="217" t="s">
        <v>403</v>
      </c>
      <c r="G282" s="204"/>
      <c r="H282" s="204"/>
      <c r="I282" s="207"/>
      <c r="J282" s="218">
        <f>BK282</f>
        <v>0</v>
      </c>
      <c r="K282" s="204"/>
      <c r="L282" s="209"/>
      <c r="M282" s="210"/>
      <c r="N282" s="211"/>
      <c r="O282" s="211"/>
      <c r="P282" s="212">
        <f>SUM(P283:P393)</f>
        <v>0</v>
      </c>
      <c r="Q282" s="211"/>
      <c r="R282" s="212">
        <f>SUM(R283:R393)</f>
        <v>0.87216364000000002</v>
      </c>
      <c r="S282" s="211"/>
      <c r="T282" s="213">
        <f>SUM(T283:T393)</f>
        <v>0.28436500000000003</v>
      </c>
      <c r="AR282" s="214" t="s">
        <v>90</v>
      </c>
      <c r="AT282" s="215" t="s">
        <v>80</v>
      </c>
      <c r="AU282" s="215" t="s">
        <v>88</v>
      </c>
      <c r="AY282" s="214" t="s">
        <v>158</v>
      </c>
      <c r="BK282" s="216">
        <f>SUM(BK283:BK393)</f>
        <v>0</v>
      </c>
    </row>
    <row r="283" s="1" customFormat="1" ht="16.5" customHeight="1">
      <c r="B283" s="39"/>
      <c r="C283" s="219" t="s">
        <v>404</v>
      </c>
      <c r="D283" s="219" t="s">
        <v>160</v>
      </c>
      <c r="E283" s="220" t="s">
        <v>405</v>
      </c>
      <c r="F283" s="221" t="s">
        <v>406</v>
      </c>
      <c r="G283" s="222" t="s">
        <v>163</v>
      </c>
      <c r="H283" s="223">
        <v>104.8</v>
      </c>
      <c r="I283" s="224"/>
      <c r="J283" s="225">
        <f>ROUND(I283*H283,2)</f>
        <v>0</v>
      </c>
      <c r="K283" s="221" t="s">
        <v>164</v>
      </c>
      <c r="L283" s="44"/>
      <c r="M283" s="226" t="s">
        <v>79</v>
      </c>
      <c r="N283" s="227" t="s">
        <v>51</v>
      </c>
      <c r="O283" s="80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AR283" s="17" t="s">
        <v>256</v>
      </c>
      <c r="AT283" s="17" t="s">
        <v>160</v>
      </c>
      <c r="AU283" s="17" t="s">
        <v>90</v>
      </c>
      <c r="AY283" s="17" t="s">
        <v>158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88</v>
      </c>
      <c r="BK283" s="230">
        <f>ROUND(I283*H283,2)</f>
        <v>0</v>
      </c>
      <c r="BL283" s="17" t="s">
        <v>256</v>
      </c>
      <c r="BM283" s="17" t="s">
        <v>407</v>
      </c>
    </row>
    <row r="284" s="12" customFormat="1">
      <c r="B284" s="231"/>
      <c r="C284" s="232"/>
      <c r="D284" s="233" t="s">
        <v>166</v>
      </c>
      <c r="E284" s="234" t="s">
        <v>79</v>
      </c>
      <c r="F284" s="235" t="s">
        <v>167</v>
      </c>
      <c r="G284" s="232"/>
      <c r="H284" s="234" t="s">
        <v>79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AT284" s="241" t="s">
        <v>166</v>
      </c>
      <c r="AU284" s="241" t="s">
        <v>90</v>
      </c>
      <c r="AV284" s="12" t="s">
        <v>88</v>
      </c>
      <c r="AW284" s="12" t="s">
        <v>42</v>
      </c>
      <c r="AX284" s="12" t="s">
        <v>81</v>
      </c>
      <c r="AY284" s="241" t="s">
        <v>158</v>
      </c>
    </row>
    <row r="285" s="12" customFormat="1">
      <c r="B285" s="231"/>
      <c r="C285" s="232"/>
      <c r="D285" s="233" t="s">
        <v>166</v>
      </c>
      <c r="E285" s="234" t="s">
        <v>79</v>
      </c>
      <c r="F285" s="235" t="s">
        <v>174</v>
      </c>
      <c r="G285" s="232"/>
      <c r="H285" s="234" t="s">
        <v>79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AT285" s="241" t="s">
        <v>166</v>
      </c>
      <c r="AU285" s="241" t="s">
        <v>90</v>
      </c>
      <c r="AV285" s="12" t="s">
        <v>88</v>
      </c>
      <c r="AW285" s="12" t="s">
        <v>42</v>
      </c>
      <c r="AX285" s="12" t="s">
        <v>81</v>
      </c>
      <c r="AY285" s="241" t="s">
        <v>158</v>
      </c>
    </row>
    <row r="286" s="13" customFormat="1">
      <c r="B286" s="242"/>
      <c r="C286" s="243"/>
      <c r="D286" s="233" t="s">
        <v>166</v>
      </c>
      <c r="E286" s="244" t="s">
        <v>79</v>
      </c>
      <c r="F286" s="245" t="s">
        <v>197</v>
      </c>
      <c r="G286" s="243"/>
      <c r="H286" s="246">
        <v>83.900000000000006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AT286" s="252" t="s">
        <v>166</v>
      </c>
      <c r="AU286" s="252" t="s">
        <v>90</v>
      </c>
      <c r="AV286" s="13" t="s">
        <v>90</v>
      </c>
      <c r="AW286" s="13" t="s">
        <v>42</v>
      </c>
      <c r="AX286" s="13" t="s">
        <v>81</v>
      </c>
      <c r="AY286" s="252" t="s">
        <v>158</v>
      </c>
    </row>
    <row r="287" s="12" customFormat="1">
      <c r="B287" s="231"/>
      <c r="C287" s="232"/>
      <c r="D287" s="233" t="s">
        <v>166</v>
      </c>
      <c r="E287" s="234" t="s">
        <v>79</v>
      </c>
      <c r="F287" s="235" t="s">
        <v>176</v>
      </c>
      <c r="G287" s="232"/>
      <c r="H287" s="234" t="s">
        <v>79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AT287" s="241" t="s">
        <v>166</v>
      </c>
      <c r="AU287" s="241" t="s">
        <v>90</v>
      </c>
      <c r="AV287" s="12" t="s">
        <v>88</v>
      </c>
      <c r="AW287" s="12" t="s">
        <v>42</v>
      </c>
      <c r="AX287" s="12" t="s">
        <v>81</v>
      </c>
      <c r="AY287" s="241" t="s">
        <v>158</v>
      </c>
    </row>
    <row r="288" s="13" customFormat="1">
      <c r="B288" s="242"/>
      <c r="C288" s="243"/>
      <c r="D288" s="233" t="s">
        <v>166</v>
      </c>
      <c r="E288" s="244" t="s">
        <v>79</v>
      </c>
      <c r="F288" s="245" t="s">
        <v>198</v>
      </c>
      <c r="G288" s="243"/>
      <c r="H288" s="246">
        <v>20.899999999999999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AT288" s="252" t="s">
        <v>166</v>
      </c>
      <c r="AU288" s="252" t="s">
        <v>90</v>
      </c>
      <c r="AV288" s="13" t="s">
        <v>90</v>
      </c>
      <c r="AW288" s="13" t="s">
        <v>42</v>
      </c>
      <c r="AX288" s="13" t="s">
        <v>81</v>
      </c>
      <c r="AY288" s="252" t="s">
        <v>158</v>
      </c>
    </row>
    <row r="289" s="14" customFormat="1">
      <c r="B289" s="253"/>
      <c r="C289" s="254"/>
      <c r="D289" s="233" t="s">
        <v>166</v>
      </c>
      <c r="E289" s="255" t="s">
        <v>79</v>
      </c>
      <c r="F289" s="256" t="s">
        <v>170</v>
      </c>
      <c r="G289" s="254"/>
      <c r="H289" s="257">
        <v>104.80000000000001</v>
      </c>
      <c r="I289" s="258"/>
      <c r="J289" s="254"/>
      <c r="K289" s="254"/>
      <c r="L289" s="259"/>
      <c r="M289" s="260"/>
      <c r="N289" s="261"/>
      <c r="O289" s="261"/>
      <c r="P289" s="261"/>
      <c r="Q289" s="261"/>
      <c r="R289" s="261"/>
      <c r="S289" s="261"/>
      <c r="T289" s="262"/>
      <c r="AT289" s="263" t="s">
        <v>166</v>
      </c>
      <c r="AU289" s="263" t="s">
        <v>90</v>
      </c>
      <c r="AV289" s="14" t="s">
        <v>100</v>
      </c>
      <c r="AW289" s="14" t="s">
        <v>42</v>
      </c>
      <c r="AX289" s="14" t="s">
        <v>88</v>
      </c>
      <c r="AY289" s="263" t="s">
        <v>158</v>
      </c>
    </row>
    <row r="290" s="1" customFormat="1" ht="16.5" customHeight="1">
      <c r="B290" s="39"/>
      <c r="C290" s="219" t="s">
        <v>408</v>
      </c>
      <c r="D290" s="219" t="s">
        <v>160</v>
      </c>
      <c r="E290" s="220" t="s">
        <v>409</v>
      </c>
      <c r="F290" s="221" t="s">
        <v>410</v>
      </c>
      <c r="G290" s="222" t="s">
        <v>163</v>
      </c>
      <c r="H290" s="223">
        <v>209.59999999999999</v>
      </c>
      <c r="I290" s="224"/>
      <c r="J290" s="225">
        <f>ROUND(I290*H290,2)</f>
        <v>0</v>
      </c>
      <c r="K290" s="221" t="s">
        <v>164</v>
      </c>
      <c r="L290" s="44"/>
      <c r="M290" s="226" t="s">
        <v>79</v>
      </c>
      <c r="N290" s="227" t="s">
        <v>51</v>
      </c>
      <c r="O290" s="80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AR290" s="17" t="s">
        <v>256</v>
      </c>
      <c r="AT290" s="17" t="s">
        <v>160</v>
      </c>
      <c r="AU290" s="17" t="s">
        <v>90</v>
      </c>
      <c r="AY290" s="17" t="s">
        <v>158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88</v>
      </c>
      <c r="BK290" s="230">
        <f>ROUND(I290*H290,2)</f>
        <v>0</v>
      </c>
      <c r="BL290" s="17" t="s">
        <v>256</v>
      </c>
      <c r="BM290" s="17" t="s">
        <v>411</v>
      </c>
    </row>
    <row r="291" s="12" customFormat="1">
      <c r="B291" s="231"/>
      <c r="C291" s="232"/>
      <c r="D291" s="233" t="s">
        <v>166</v>
      </c>
      <c r="E291" s="234" t="s">
        <v>79</v>
      </c>
      <c r="F291" s="235" t="s">
        <v>167</v>
      </c>
      <c r="G291" s="232"/>
      <c r="H291" s="234" t="s">
        <v>79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AT291" s="241" t="s">
        <v>166</v>
      </c>
      <c r="AU291" s="241" t="s">
        <v>90</v>
      </c>
      <c r="AV291" s="12" t="s">
        <v>88</v>
      </c>
      <c r="AW291" s="12" t="s">
        <v>42</v>
      </c>
      <c r="AX291" s="12" t="s">
        <v>81</v>
      </c>
      <c r="AY291" s="241" t="s">
        <v>158</v>
      </c>
    </row>
    <row r="292" s="12" customFormat="1">
      <c r="B292" s="231"/>
      <c r="C292" s="232"/>
      <c r="D292" s="233" t="s">
        <v>166</v>
      </c>
      <c r="E292" s="234" t="s">
        <v>79</v>
      </c>
      <c r="F292" s="235" t="s">
        <v>174</v>
      </c>
      <c r="G292" s="232"/>
      <c r="H292" s="234" t="s">
        <v>79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AT292" s="241" t="s">
        <v>166</v>
      </c>
      <c r="AU292" s="241" t="s">
        <v>90</v>
      </c>
      <c r="AV292" s="12" t="s">
        <v>88</v>
      </c>
      <c r="AW292" s="12" t="s">
        <v>42</v>
      </c>
      <c r="AX292" s="12" t="s">
        <v>81</v>
      </c>
      <c r="AY292" s="241" t="s">
        <v>158</v>
      </c>
    </row>
    <row r="293" s="13" customFormat="1">
      <c r="B293" s="242"/>
      <c r="C293" s="243"/>
      <c r="D293" s="233" t="s">
        <v>166</v>
      </c>
      <c r="E293" s="244" t="s">
        <v>79</v>
      </c>
      <c r="F293" s="245" t="s">
        <v>412</v>
      </c>
      <c r="G293" s="243"/>
      <c r="H293" s="246">
        <v>167.80000000000001</v>
      </c>
      <c r="I293" s="247"/>
      <c r="J293" s="243"/>
      <c r="K293" s="243"/>
      <c r="L293" s="248"/>
      <c r="M293" s="249"/>
      <c r="N293" s="250"/>
      <c r="O293" s="250"/>
      <c r="P293" s="250"/>
      <c r="Q293" s="250"/>
      <c r="R293" s="250"/>
      <c r="S293" s="250"/>
      <c r="T293" s="251"/>
      <c r="AT293" s="252" t="s">
        <v>166</v>
      </c>
      <c r="AU293" s="252" t="s">
        <v>90</v>
      </c>
      <c r="AV293" s="13" t="s">
        <v>90</v>
      </c>
      <c r="AW293" s="13" t="s">
        <v>42</v>
      </c>
      <c r="AX293" s="13" t="s">
        <v>81</v>
      </c>
      <c r="AY293" s="252" t="s">
        <v>158</v>
      </c>
    </row>
    <row r="294" s="12" customFormat="1">
      <c r="B294" s="231"/>
      <c r="C294" s="232"/>
      <c r="D294" s="233" t="s">
        <v>166</v>
      </c>
      <c r="E294" s="234" t="s">
        <v>79</v>
      </c>
      <c r="F294" s="235" t="s">
        <v>176</v>
      </c>
      <c r="G294" s="232"/>
      <c r="H294" s="234" t="s">
        <v>79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AT294" s="241" t="s">
        <v>166</v>
      </c>
      <c r="AU294" s="241" t="s">
        <v>90</v>
      </c>
      <c r="AV294" s="12" t="s">
        <v>88</v>
      </c>
      <c r="AW294" s="12" t="s">
        <v>42</v>
      </c>
      <c r="AX294" s="12" t="s">
        <v>81</v>
      </c>
      <c r="AY294" s="241" t="s">
        <v>158</v>
      </c>
    </row>
    <row r="295" s="13" customFormat="1">
      <c r="B295" s="242"/>
      <c r="C295" s="243"/>
      <c r="D295" s="233" t="s">
        <v>166</v>
      </c>
      <c r="E295" s="244" t="s">
        <v>79</v>
      </c>
      <c r="F295" s="245" t="s">
        <v>413</v>
      </c>
      <c r="G295" s="243"/>
      <c r="H295" s="246">
        <v>41.799999999999997</v>
      </c>
      <c r="I295" s="247"/>
      <c r="J295" s="243"/>
      <c r="K295" s="243"/>
      <c r="L295" s="248"/>
      <c r="M295" s="249"/>
      <c r="N295" s="250"/>
      <c r="O295" s="250"/>
      <c r="P295" s="250"/>
      <c r="Q295" s="250"/>
      <c r="R295" s="250"/>
      <c r="S295" s="250"/>
      <c r="T295" s="251"/>
      <c r="AT295" s="252" t="s">
        <v>166</v>
      </c>
      <c r="AU295" s="252" t="s">
        <v>90</v>
      </c>
      <c r="AV295" s="13" t="s">
        <v>90</v>
      </c>
      <c r="AW295" s="13" t="s">
        <v>42</v>
      </c>
      <c r="AX295" s="13" t="s">
        <v>81</v>
      </c>
      <c r="AY295" s="252" t="s">
        <v>158</v>
      </c>
    </row>
    <row r="296" s="14" customFormat="1">
      <c r="B296" s="253"/>
      <c r="C296" s="254"/>
      <c r="D296" s="233" t="s">
        <v>166</v>
      </c>
      <c r="E296" s="255" t="s">
        <v>79</v>
      </c>
      <c r="F296" s="256" t="s">
        <v>170</v>
      </c>
      <c r="G296" s="254"/>
      <c r="H296" s="257">
        <v>209.60000000000002</v>
      </c>
      <c r="I296" s="258"/>
      <c r="J296" s="254"/>
      <c r="K296" s="254"/>
      <c r="L296" s="259"/>
      <c r="M296" s="260"/>
      <c r="N296" s="261"/>
      <c r="O296" s="261"/>
      <c r="P296" s="261"/>
      <c r="Q296" s="261"/>
      <c r="R296" s="261"/>
      <c r="S296" s="261"/>
      <c r="T296" s="262"/>
      <c r="AT296" s="263" t="s">
        <v>166</v>
      </c>
      <c r="AU296" s="263" t="s">
        <v>90</v>
      </c>
      <c r="AV296" s="14" t="s">
        <v>100</v>
      </c>
      <c r="AW296" s="14" t="s">
        <v>42</v>
      </c>
      <c r="AX296" s="14" t="s">
        <v>88</v>
      </c>
      <c r="AY296" s="263" t="s">
        <v>158</v>
      </c>
    </row>
    <row r="297" s="1" customFormat="1" ht="16.5" customHeight="1">
      <c r="B297" s="39"/>
      <c r="C297" s="219" t="s">
        <v>414</v>
      </c>
      <c r="D297" s="219" t="s">
        <v>160</v>
      </c>
      <c r="E297" s="220" t="s">
        <v>415</v>
      </c>
      <c r="F297" s="221" t="s">
        <v>416</v>
      </c>
      <c r="G297" s="222" t="s">
        <v>163</v>
      </c>
      <c r="H297" s="223">
        <v>209.59999999999999</v>
      </c>
      <c r="I297" s="224"/>
      <c r="J297" s="225">
        <f>ROUND(I297*H297,2)</f>
        <v>0</v>
      </c>
      <c r="K297" s="221" t="s">
        <v>164</v>
      </c>
      <c r="L297" s="44"/>
      <c r="M297" s="226" t="s">
        <v>79</v>
      </c>
      <c r="N297" s="227" t="s">
        <v>51</v>
      </c>
      <c r="O297" s="80"/>
      <c r="P297" s="228">
        <f>O297*H297</f>
        <v>0</v>
      </c>
      <c r="Q297" s="228">
        <v>6.9999999999999994E-05</v>
      </c>
      <c r="R297" s="228">
        <f>Q297*H297</f>
        <v>0.014671999999999998</v>
      </c>
      <c r="S297" s="228">
        <v>0</v>
      </c>
      <c r="T297" s="229">
        <f>S297*H297</f>
        <v>0</v>
      </c>
      <c r="AR297" s="17" t="s">
        <v>256</v>
      </c>
      <c r="AT297" s="17" t="s">
        <v>160</v>
      </c>
      <c r="AU297" s="17" t="s">
        <v>90</v>
      </c>
      <c r="AY297" s="17" t="s">
        <v>158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88</v>
      </c>
      <c r="BK297" s="230">
        <f>ROUND(I297*H297,2)</f>
        <v>0</v>
      </c>
      <c r="BL297" s="17" t="s">
        <v>256</v>
      </c>
      <c r="BM297" s="17" t="s">
        <v>417</v>
      </c>
    </row>
    <row r="298" s="12" customFormat="1">
      <c r="B298" s="231"/>
      <c r="C298" s="232"/>
      <c r="D298" s="233" t="s">
        <v>166</v>
      </c>
      <c r="E298" s="234" t="s">
        <v>79</v>
      </c>
      <c r="F298" s="235" t="s">
        <v>167</v>
      </c>
      <c r="G298" s="232"/>
      <c r="H298" s="234" t="s">
        <v>79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166</v>
      </c>
      <c r="AU298" s="241" t="s">
        <v>90</v>
      </c>
      <c r="AV298" s="12" t="s">
        <v>88</v>
      </c>
      <c r="AW298" s="12" t="s">
        <v>42</v>
      </c>
      <c r="AX298" s="12" t="s">
        <v>81</v>
      </c>
      <c r="AY298" s="241" t="s">
        <v>158</v>
      </c>
    </row>
    <row r="299" s="12" customFormat="1">
      <c r="B299" s="231"/>
      <c r="C299" s="232"/>
      <c r="D299" s="233" t="s">
        <v>166</v>
      </c>
      <c r="E299" s="234" t="s">
        <v>79</v>
      </c>
      <c r="F299" s="235" t="s">
        <v>174</v>
      </c>
      <c r="G299" s="232"/>
      <c r="H299" s="234" t="s">
        <v>79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AT299" s="241" t="s">
        <v>166</v>
      </c>
      <c r="AU299" s="241" t="s">
        <v>90</v>
      </c>
      <c r="AV299" s="12" t="s">
        <v>88</v>
      </c>
      <c r="AW299" s="12" t="s">
        <v>42</v>
      </c>
      <c r="AX299" s="12" t="s">
        <v>81</v>
      </c>
      <c r="AY299" s="241" t="s">
        <v>158</v>
      </c>
    </row>
    <row r="300" s="13" customFormat="1">
      <c r="B300" s="242"/>
      <c r="C300" s="243"/>
      <c r="D300" s="233" t="s">
        <v>166</v>
      </c>
      <c r="E300" s="244" t="s">
        <v>79</v>
      </c>
      <c r="F300" s="245" t="s">
        <v>412</v>
      </c>
      <c r="G300" s="243"/>
      <c r="H300" s="246">
        <v>167.80000000000001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AT300" s="252" t="s">
        <v>166</v>
      </c>
      <c r="AU300" s="252" t="s">
        <v>90</v>
      </c>
      <c r="AV300" s="13" t="s">
        <v>90</v>
      </c>
      <c r="AW300" s="13" t="s">
        <v>42</v>
      </c>
      <c r="AX300" s="13" t="s">
        <v>81</v>
      </c>
      <c r="AY300" s="252" t="s">
        <v>158</v>
      </c>
    </row>
    <row r="301" s="12" customFormat="1">
      <c r="B301" s="231"/>
      <c r="C301" s="232"/>
      <c r="D301" s="233" t="s">
        <v>166</v>
      </c>
      <c r="E301" s="234" t="s">
        <v>79</v>
      </c>
      <c r="F301" s="235" t="s">
        <v>176</v>
      </c>
      <c r="G301" s="232"/>
      <c r="H301" s="234" t="s">
        <v>79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AT301" s="241" t="s">
        <v>166</v>
      </c>
      <c r="AU301" s="241" t="s">
        <v>90</v>
      </c>
      <c r="AV301" s="12" t="s">
        <v>88</v>
      </c>
      <c r="AW301" s="12" t="s">
        <v>42</v>
      </c>
      <c r="AX301" s="12" t="s">
        <v>81</v>
      </c>
      <c r="AY301" s="241" t="s">
        <v>158</v>
      </c>
    </row>
    <row r="302" s="13" customFormat="1">
      <c r="B302" s="242"/>
      <c r="C302" s="243"/>
      <c r="D302" s="233" t="s">
        <v>166</v>
      </c>
      <c r="E302" s="244" t="s">
        <v>79</v>
      </c>
      <c r="F302" s="245" t="s">
        <v>413</v>
      </c>
      <c r="G302" s="243"/>
      <c r="H302" s="246">
        <v>41.799999999999997</v>
      </c>
      <c r="I302" s="247"/>
      <c r="J302" s="243"/>
      <c r="K302" s="243"/>
      <c r="L302" s="248"/>
      <c r="M302" s="249"/>
      <c r="N302" s="250"/>
      <c r="O302" s="250"/>
      <c r="P302" s="250"/>
      <c r="Q302" s="250"/>
      <c r="R302" s="250"/>
      <c r="S302" s="250"/>
      <c r="T302" s="251"/>
      <c r="AT302" s="252" t="s">
        <v>166</v>
      </c>
      <c r="AU302" s="252" t="s">
        <v>90</v>
      </c>
      <c r="AV302" s="13" t="s">
        <v>90</v>
      </c>
      <c r="AW302" s="13" t="s">
        <v>42</v>
      </c>
      <c r="AX302" s="13" t="s">
        <v>81</v>
      </c>
      <c r="AY302" s="252" t="s">
        <v>158</v>
      </c>
    </row>
    <row r="303" s="14" customFormat="1">
      <c r="B303" s="253"/>
      <c r="C303" s="254"/>
      <c r="D303" s="233" t="s">
        <v>166</v>
      </c>
      <c r="E303" s="255" t="s">
        <v>79</v>
      </c>
      <c r="F303" s="256" t="s">
        <v>170</v>
      </c>
      <c r="G303" s="254"/>
      <c r="H303" s="257">
        <v>209.60000000000002</v>
      </c>
      <c r="I303" s="258"/>
      <c r="J303" s="254"/>
      <c r="K303" s="254"/>
      <c r="L303" s="259"/>
      <c r="M303" s="260"/>
      <c r="N303" s="261"/>
      <c r="O303" s="261"/>
      <c r="P303" s="261"/>
      <c r="Q303" s="261"/>
      <c r="R303" s="261"/>
      <c r="S303" s="261"/>
      <c r="T303" s="262"/>
      <c r="AT303" s="263" t="s">
        <v>166</v>
      </c>
      <c r="AU303" s="263" t="s">
        <v>90</v>
      </c>
      <c r="AV303" s="14" t="s">
        <v>100</v>
      </c>
      <c r="AW303" s="14" t="s">
        <v>42</v>
      </c>
      <c r="AX303" s="14" t="s">
        <v>88</v>
      </c>
      <c r="AY303" s="263" t="s">
        <v>158</v>
      </c>
    </row>
    <row r="304" s="1" customFormat="1" ht="16.5" customHeight="1">
      <c r="B304" s="39"/>
      <c r="C304" s="219" t="s">
        <v>418</v>
      </c>
      <c r="D304" s="219" t="s">
        <v>160</v>
      </c>
      <c r="E304" s="220" t="s">
        <v>419</v>
      </c>
      <c r="F304" s="221" t="s">
        <v>420</v>
      </c>
      <c r="G304" s="222" t="s">
        <v>163</v>
      </c>
      <c r="H304" s="223">
        <v>104.8</v>
      </c>
      <c r="I304" s="224"/>
      <c r="J304" s="225">
        <f>ROUND(I304*H304,2)</f>
        <v>0</v>
      </c>
      <c r="K304" s="221" t="s">
        <v>164</v>
      </c>
      <c r="L304" s="44"/>
      <c r="M304" s="226" t="s">
        <v>79</v>
      </c>
      <c r="N304" s="227" t="s">
        <v>51</v>
      </c>
      <c r="O304" s="80"/>
      <c r="P304" s="228">
        <f>O304*H304</f>
        <v>0</v>
      </c>
      <c r="Q304" s="228">
        <v>0.0044999999999999997</v>
      </c>
      <c r="R304" s="228">
        <f>Q304*H304</f>
        <v>0.47159999999999996</v>
      </c>
      <c r="S304" s="228">
        <v>0</v>
      </c>
      <c r="T304" s="229">
        <f>S304*H304</f>
        <v>0</v>
      </c>
      <c r="AR304" s="17" t="s">
        <v>256</v>
      </c>
      <c r="AT304" s="17" t="s">
        <v>160</v>
      </c>
      <c r="AU304" s="17" t="s">
        <v>90</v>
      </c>
      <c r="AY304" s="17" t="s">
        <v>158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88</v>
      </c>
      <c r="BK304" s="230">
        <f>ROUND(I304*H304,2)</f>
        <v>0</v>
      </c>
      <c r="BL304" s="17" t="s">
        <v>256</v>
      </c>
      <c r="BM304" s="17" t="s">
        <v>421</v>
      </c>
    </row>
    <row r="305" s="12" customFormat="1">
      <c r="B305" s="231"/>
      <c r="C305" s="232"/>
      <c r="D305" s="233" t="s">
        <v>166</v>
      </c>
      <c r="E305" s="234" t="s">
        <v>79</v>
      </c>
      <c r="F305" s="235" t="s">
        <v>167</v>
      </c>
      <c r="G305" s="232"/>
      <c r="H305" s="234" t="s">
        <v>79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AT305" s="241" t="s">
        <v>166</v>
      </c>
      <c r="AU305" s="241" t="s">
        <v>90</v>
      </c>
      <c r="AV305" s="12" t="s">
        <v>88</v>
      </c>
      <c r="AW305" s="12" t="s">
        <v>42</v>
      </c>
      <c r="AX305" s="12" t="s">
        <v>81</v>
      </c>
      <c r="AY305" s="241" t="s">
        <v>158</v>
      </c>
    </row>
    <row r="306" s="12" customFormat="1">
      <c r="B306" s="231"/>
      <c r="C306" s="232"/>
      <c r="D306" s="233" t="s">
        <v>166</v>
      </c>
      <c r="E306" s="234" t="s">
        <v>79</v>
      </c>
      <c r="F306" s="235" t="s">
        <v>174</v>
      </c>
      <c r="G306" s="232"/>
      <c r="H306" s="234" t="s">
        <v>79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AT306" s="241" t="s">
        <v>166</v>
      </c>
      <c r="AU306" s="241" t="s">
        <v>90</v>
      </c>
      <c r="AV306" s="12" t="s">
        <v>88</v>
      </c>
      <c r="AW306" s="12" t="s">
        <v>42</v>
      </c>
      <c r="AX306" s="12" t="s">
        <v>81</v>
      </c>
      <c r="AY306" s="241" t="s">
        <v>158</v>
      </c>
    </row>
    <row r="307" s="13" customFormat="1">
      <c r="B307" s="242"/>
      <c r="C307" s="243"/>
      <c r="D307" s="233" t="s">
        <v>166</v>
      </c>
      <c r="E307" s="244" t="s">
        <v>79</v>
      </c>
      <c r="F307" s="245" t="s">
        <v>197</v>
      </c>
      <c r="G307" s="243"/>
      <c r="H307" s="246">
        <v>83.900000000000006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AT307" s="252" t="s">
        <v>166</v>
      </c>
      <c r="AU307" s="252" t="s">
        <v>90</v>
      </c>
      <c r="AV307" s="13" t="s">
        <v>90</v>
      </c>
      <c r="AW307" s="13" t="s">
        <v>42</v>
      </c>
      <c r="AX307" s="13" t="s">
        <v>81</v>
      </c>
      <c r="AY307" s="252" t="s">
        <v>158</v>
      </c>
    </row>
    <row r="308" s="12" customFormat="1">
      <c r="B308" s="231"/>
      <c r="C308" s="232"/>
      <c r="D308" s="233" t="s">
        <v>166</v>
      </c>
      <c r="E308" s="234" t="s">
        <v>79</v>
      </c>
      <c r="F308" s="235" t="s">
        <v>176</v>
      </c>
      <c r="G308" s="232"/>
      <c r="H308" s="234" t="s">
        <v>79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166</v>
      </c>
      <c r="AU308" s="241" t="s">
        <v>90</v>
      </c>
      <c r="AV308" s="12" t="s">
        <v>88</v>
      </c>
      <c r="AW308" s="12" t="s">
        <v>42</v>
      </c>
      <c r="AX308" s="12" t="s">
        <v>81</v>
      </c>
      <c r="AY308" s="241" t="s">
        <v>158</v>
      </c>
    </row>
    <row r="309" s="13" customFormat="1">
      <c r="B309" s="242"/>
      <c r="C309" s="243"/>
      <c r="D309" s="233" t="s">
        <v>166</v>
      </c>
      <c r="E309" s="244" t="s">
        <v>79</v>
      </c>
      <c r="F309" s="245" t="s">
        <v>198</v>
      </c>
      <c r="G309" s="243"/>
      <c r="H309" s="246">
        <v>20.899999999999999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AT309" s="252" t="s">
        <v>166</v>
      </c>
      <c r="AU309" s="252" t="s">
        <v>90</v>
      </c>
      <c r="AV309" s="13" t="s">
        <v>90</v>
      </c>
      <c r="AW309" s="13" t="s">
        <v>42</v>
      </c>
      <c r="AX309" s="13" t="s">
        <v>81</v>
      </c>
      <c r="AY309" s="252" t="s">
        <v>158</v>
      </c>
    </row>
    <row r="310" s="14" customFormat="1">
      <c r="B310" s="253"/>
      <c r="C310" s="254"/>
      <c r="D310" s="233" t="s">
        <v>166</v>
      </c>
      <c r="E310" s="255" t="s">
        <v>79</v>
      </c>
      <c r="F310" s="256" t="s">
        <v>170</v>
      </c>
      <c r="G310" s="254"/>
      <c r="H310" s="257">
        <v>104.80000000000001</v>
      </c>
      <c r="I310" s="258"/>
      <c r="J310" s="254"/>
      <c r="K310" s="254"/>
      <c r="L310" s="259"/>
      <c r="M310" s="260"/>
      <c r="N310" s="261"/>
      <c r="O310" s="261"/>
      <c r="P310" s="261"/>
      <c r="Q310" s="261"/>
      <c r="R310" s="261"/>
      <c r="S310" s="261"/>
      <c r="T310" s="262"/>
      <c r="AT310" s="263" t="s">
        <v>166</v>
      </c>
      <c r="AU310" s="263" t="s">
        <v>90</v>
      </c>
      <c r="AV310" s="14" t="s">
        <v>100</v>
      </c>
      <c r="AW310" s="14" t="s">
        <v>42</v>
      </c>
      <c r="AX310" s="14" t="s">
        <v>88</v>
      </c>
      <c r="AY310" s="263" t="s">
        <v>158</v>
      </c>
    </row>
    <row r="311" s="1" customFormat="1" ht="16.5" customHeight="1">
      <c r="B311" s="39"/>
      <c r="C311" s="219" t="s">
        <v>422</v>
      </c>
      <c r="D311" s="219" t="s">
        <v>160</v>
      </c>
      <c r="E311" s="220" t="s">
        <v>423</v>
      </c>
      <c r="F311" s="221" t="s">
        <v>424</v>
      </c>
      <c r="G311" s="222" t="s">
        <v>163</v>
      </c>
      <c r="H311" s="223">
        <v>108.31999999999999</v>
      </c>
      <c r="I311" s="224"/>
      <c r="J311" s="225">
        <f>ROUND(I311*H311,2)</f>
        <v>0</v>
      </c>
      <c r="K311" s="221" t="s">
        <v>164</v>
      </c>
      <c r="L311" s="44"/>
      <c r="M311" s="226" t="s">
        <v>79</v>
      </c>
      <c r="N311" s="227" t="s">
        <v>51</v>
      </c>
      <c r="O311" s="80"/>
      <c r="P311" s="228">
        <f>O311*H311</f>
        <v>0</v>
      </c>
      <c r="Q311" s="228">
        <v>0.00029999999999999997</v>
      </c>
      <c r="R311" s="228">
        <f>Q311*H311</f>
        <v>0.032495999999999997</v>
      </c>
      <c r="S311" s="228">
        <v>0</v>
      </c>
      <c r="T311" s="229">
        <f>S311*H311</f>
        <v>0</v>
      </c>
      <c r="AR311" s="17" t="s">
        <v>256</v>
      </c>
      <c r="AT311" s="17" t="s">
        <v>160</v>
      </c>
      <c r="AU311" s="17" t="s">
        <v>90</v>
      </c>
      <c r="AY311" s="17" t="s">
        <v>158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88</v>
      </c>
      <c r="BK311" s="230">
        <f>ROUND(I311*H311,2)</f>
        <v>0</v>
      </c>
      <c r="BL311" s="17" t="s">
        <v>256</v>
      </c>
      <c r="BM311" s="17" t="s">
        <v>425</v>
      </c>
    </row>
    <row r="312" s="12" customFormat="1">
      <c r="B312" s="231"/>
      <c r="C312" s="232"/>
      <c r="D312" s="233" t="s">
        <v>166</v>
      </c>
      <c r="E312" s="234" t="s">
        <v>79</v>
      </c>
      <c r="F312" s="235" t="s">
        <v>167</v>
      </c>
      <c r="G312" s="232"/>
      <c r="H312" s="234" t="s">
        <v>79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AT312" s="241" t="s">
        <v>166</v>
      </c>
      <c r="AU312" s="241" t="s">
        <v>90</v>
      </c>
      <c r="AV312" s="12" t="s">
        <v>88</v>
      </c>
      <c r="AW312" s="12" t="s">
        <v>42</v>
      </c>
      <c r="AX312" s="12" t="s">
        <v>81</v>
      </c>
      <c r="AY312" s="241" t="s">
        <v>158</v>
      </c>
    </row>
    <row r="313" s="12" customFormat="1">
      <c r="B313" s="231"/>
      <c r="C313" s="232"/>
      <c r="D313" s="233" t="s">
        <v>166</v>
      </c>
      <c r="E313" s="234" t="s">
        <v>79</v>
      </c>
      <c r="F313" s="235" t="s">
        <v>174</v>
      </c>
      <c r="G313" s="232"/>
      <c r="H313" s="234" t="s">
        <v>79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AT313" s="241" t="s">
        <v>166</v>
      </c>
      <c r="AU313" s="241" t="s">
        <v>90</v>
      </c>
      <c r="AV313" s="12" t="s">
        <v>88</v>
      </c>
      <c r="AW313" s="12" t="s">
        <v>42</v>
      </c>
      <c r="AX313" s="12" t="s">
        <v>81</v>
      </c>
      <c r="AY313" s="241" t="s">
        <v>158</v>
      </c>
    </row>
    <row r="314" s="13" customFormat="1">
      <c r="B314" s="242"/>
      <c r="C314" s="243"/>
      <c r="D314" s="233" t="s">
        <v>166</v>
      </c>
      <c r="E314" s="244" t="s">
        <v>79</v>
      </c>
      <c r="F314" s="245" t="s">
        <v>197</v>
      </c>
      <c r="G314" s="243"/>
      <c r="H314" s="246">
        <v>83.900000000000006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AT314" s="252" t="s">
        <v>166</v>
      </c>
      <c r="AU314" s="252" t="s">
        <v>90</v>
      </c>
      <c r="AV314" s="13" t="s">
        <v>90</v>
      </c>
      <c r="AW314" s="13" t="s">
        <v>42</v>
      </c>
      <c r="AX314" s="13" t="s">
        <v>81</v>
      </c>
      <c r="AY314" s="252" t="s">
        <v>158</v>
      </c>
    </row>
    <row r="315" s="12" customFormat="1">
      <c r="B315" s="231"/>
      <c r="C315" s="232"/>
      <c r="D315" s="233" t="s">
        <v>166</v>
      </c>
      <c r="E315" s="234" t="s">
        <v>79</v>
      </c>
      <c r="F315" s="235" t="s">
        <v>262</v>
      </c>
      <c r="G315" s="232"/>
      <c r="H315" s="234" t="s">
        <v>79</v>
      </c>
      <c r="I315" s="236"/>
      <c r="J315" s="232"/>
      <c r="K315" s="232"/>
      <c r="L315" s="237"/>
      <c r="M315" s="238"/>
      <c r="N315" s="239"/>
      <c r="O315" s="239"/>
      <c r="P315" s="239"/>
      <c r="Q315" s="239"/>
      <c r="R315" s="239"/>
      <c r="S315" s="239"/>
      <c r="T315" s="240"/>
      <c r="AT315" s="241" t="s">
        <v>166</v>
      </c>
      <c r="AU315" s="241" t="s">
        <v>90</v>
      </c>
      <c r="AV315" s="12" t="s">
        <v>88</v>
      </c>
      <c r="AW315" s="12" t="s">
        <v>42</v>
      </c>
      <c r="AX315" s="12" t="s">
        <v>81</v>
      </c>
      <c r="AY315" s="241" t="s">
        <v>158</v>
      </c>
    </row>
    <row r="316" s="13" customFormat="1">
      <c r="B316" s="242"/>
      <c r="C316" s="243"/>
      <c r="D316" s="233" t="s">
        <v>166</v>
      </c>
      <c r="E316" s="244" t="s">
        <v>79</v>
      </c>
      <c r="F316" s="245" t="s">
        <v>271</v>
      </c>
      <c r="G316" s="243"/>
      <c r="H316" s="246">
        <v>1.78</v>
      </c>
      <c r="I316" s="247"/>
      <c r="J316" s="243"/>
      <c r="K316" s="243"/>
      <c r="L316" s="248"/>
      <c r="M316" s="249"/>
      <c r="N316" s="250"/>
      <c r="O316" s="250"/>
      <c r="P316" s="250"/>
      <c r="Q316" s="250"/>
      <c r="R316" s="250"/>
      <c r="S316" s="250"/>
      <c r="T316" s="251"/>
      <c r="AT316" s="252" t="s">
        <v>166</v>
      </c>
      <c r="AU316" s="252" t="s">
        <v>90</v>
      </c>
      <c r="AV316" s="13" t="s">
        <v>90</v>
      </c>
      <c r="AW316" s="13" t="s">
        <v>42</v>
      </c>
      <c r="AX316" s="13" t="s">
        <v>81</v>
      </c>
      <c r="AY316" s="252" t="s">
        <v>158</v>
      </c>
    </row>
    <row r="317" s="12" customFormat="1">
      <c r="B317" s="231"/>
      <c r="C317" s="232"/>
      <c r="D317" s="233" t="s">
        <v>166</v>
      </c>
      <c r="E317" s="234" t="s">
        <v>79</v>
      </c>
      <c r="F317" s="235" t="s">
        <v>264</v>
      </c>
      <c r="G317" s="232"/>
      <c r="H317" s="234" t="s">
        <v>79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AT317" s="241" t="s">
        <v>166</v>
      </c>
      <c r="AU317" s="241" t="s">
        <v>90</v>
      </c>
      <c r="AV317" s="12" t="s">
        <v>88</v>
      </c>
      <c r="AW317" s="12" t="s">
        <v>42</v>
      </c>
      <c r="AX317" s="12" t="s">
        <v>81</v>
      </c>
      <c r="AY317" s="241" t="s">
        <v>158</v>
      </c>
    </row>
    <row r="318" s="13" customFormat="1">
      <c r="B318" s="242"/>
      <c r="C318" s="243"/>
      <c r="D318" s="233" t="s">
        <v>166</v>
      </c>
      <c r="E318" s="244" t="s">
        <v>79</v>
      </c>
      <c r="F318" s="245" t="s">
        <v>273</v>
      </c>
      <c r="G318" s="243"/>
      <c r="H318" s="246">
        <v>1.74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AT318" s="252" t="s">
        <v>166</v>
      </c>
      <c r="AU318" s="252" t="s">
        <v>90</v>
      </c>
      <c r="AV318" s="13" t="s">
        <v>90</v>
      </c>
      <c r="AW318" s="13" t="s">
        <v>42</v>
      </c>
      <c r="AX318" s="13" t="s">
        <v>81</v>
      </c>
      <c r="AY318" s="252" t="s">
        <v>158</v>
      </c>
    </row>
    <row r="319" s="12" customFormat="1">
      <c r="B319" s="231"/>
      <c r="C319" s="232"/>
      <c r="D319" s="233" t="s">
        <v>166</v>
      </c>
      <c r="E319" s="234" t="s">
        <v>79</v>
      </c>
      <c r="F319" s="235" t="s">
        <v>176</v>
      </c>
      <c r="G319" s="232"/>
      <c r="H319" s="234" t="s">
        <v>79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AT319" s="241" t="s">
        <v>166</v>
      </c>
      <c r="AU319" s="241" t="s">
        <v>90</v>
      </c>
      <c r="AV319" s="12" t="s">
        <v>88</v>
      </c>
      <c r="AW319" s="12" t="s">
        <v>42</v>
      </c>
      <c r="AX319" s="12" t="s">
        <v>81</v>
      </c>
      <c r="AY319" s="241" t="s">
        <v>158</v>
      </c>
    </row>
    <row r="320" s="13" customFormat="1">
      <c r="B320" s="242"/>
      <c r="C320" s="243"/>
      <c r="D320" s="233" t="s">
        <v>166</v>
      </c>
      <c r="E320" s="244" t="s">
        <v>79</v>
      </c>
      <c r="F320" s="245" t="s">
        <v>198</v>
      </c>
      <c r="G320" s="243"/>
      <c r="H320" s="246">
        <v>20.899999999999999</v>
      </c>
      <c r="I320" s="247"/>
      <c r="J320" s="243"/>
      <c r="K320" s="243"/>
      <c r="L320" s="248"/>
      <c r="M320" s="249"/>
      <c r="N320" s="250"/>
      <c r="O320" s="250"/>
      <c r="P320" s="250"/>
      <c r="Q320" s="250"/>
      <c r="R320" s="250"/>
      <c r="S320" s="250"/>
      <c r="T320" s="251"/>
      <c r="AT320" s="252" t="s">
        <v>166</v>
      </c>
      <c r="AU320" s="252" t="s">
        <v>90</v>
      </c>
      <c r="AV320" s="13" t="s">
        <v>90</v>
      </c>
      <c r="AW320" s="13" t="s">
        <v>42</v>
      </c>
      <c r="AX320" s="13" t="s">
        <v>81</v>
      </c>
      <c r="AY320" s="252" t="s">
        <v>158</v>
      </c>
    </row>
    <row r="321" s="14" customFormat="1">
      <c r="B321" s="253"/>
      <c r="C321" s="254"/>
      <c r="D321" s="233" t="s">
        <v>166</v>
      </c>
      <c r="E321" s="255" t="s">
        <v>79</v>
      </c>
      <c r="F321" s="256" t="s">
        <v>170</v>
      </c>
      <c r="G321" s="254"/>
      <c r="H321" s="257">
        <v>108.31999999999999</v>
      </c>
      <c r="I321" s="258"/>
      <c r="J321" s="254"/>
      <c r="K321" s="254"/>
      <c r="L321" s="259"/>
      <c r="M321" s="260"/>
      <c r="N321" s="261"/>
      <c r="O321" s="261"/>
      <c r="P321" s="261"/>
      <c r="Q321" s="261"/>
      <c r="R321" s="261"/>
      <c r="S321" s="261"/>
      <c r="T321" s="262"/>
      <c r="AT321" s="263" t="s">
        <v>166</v>
      </c>
      <c r="AU321" s="263" t="s">
        <v>90</v>
      </c>
      <c r="AV321" s="14" t="s">
        <v>100</v>
      </c>
      <c r="AW321" s="14" t="s">
        <v>42</v>
      </c>
      <c r="AX321" s="14" t="s">
        <v>88</v>
      </c>
      <c r="AY321" s="263" t="s">
        <v>158</v>
      </c>
    </row>
    <row r="322" s="1" customFormat="1" ht="16.5" customHeight="1">
      <c r="B322" s="39"/>
      <c r="C322" s="264" t="s">
        <v>426</v>
      </c>
      <c r="D322" s="264" t="s">
        <v>294</v>
      </c>
      <c r="E322" s="265" t="s">
        <v>427</v>
      </c>
      <c r="F322" s="266" t="s">
        <v>428</v>
      </c>
      <c r="G322" s="267" t="s">
        <v>163</v>
      </c>
      <c r="H322" s="268">
        <v>103.682</v>
      </c>
      <c r="I322" s="269"/>
      <c r="J322" s="270">
        <f>ROUND(I322*H322,2)</f>
        <v>0</v>
      </c>
      <c r="K322" s="266" t="s">
        <v>164</v>
      </c>
      <c r="L322" s="271"/>
      <c r="M322" s="272" t="s">
        <v>79</v>
      </c>
      <c r="N322" s="273" t="s">
        <v>51</v>
      </c>
      <c r="O322" s="80"/>
      <c r="P322" s="228">
        <f>O322*H322</f>
        <v>0</v>
      </c>
      <c r="Q322" s="228">
        <v>0.0032000000000000002</v>
      </c>
      <c r="R322" s="228">
        <f>Q322*H322</f>
        <v>0.33178240000000003</v>
      </c>
      <c r="S322" s="228">
        <v>0</v>
      </c>
      <c r="T322" s="229">
        <f>S322*H322</f>
        <v>0</v>
      </c>
      <c r="AR322" s="17" t="s">
        <v>297</v>
      </c>
      <c r="AT322" s="17" t="s">
        <v>294</v>
      </c>
      <c r="AU322" s="17" t="s">
        <v>90</v>
      </c>
      <c r="AY322" s="17" t="s">
        <v>158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88</v>
      </c>
      <c r="BK322" s="230">
        <f>ROUND(I322*H322,2)</f>
        <v>0</v>
      </c>
      <c r="BL322" s="17" t="s">
        <v>256</v>
      </c>
      <c r="BM322" s="17" t="s">
        <v>429</v>
      </c>
    </row>
    <row r="323" s="13" customFormat="1">
      <c r="B323" s="242"/>
      <c r="C323" s="243"/>
      <c r="D323" s="233" t="s">
        <v>166</v>
      </c>
      <c r="E323" s="243"/>
      <c r="F323" s="245" t="s">
        <v>430</v>
      </c>
      <c r="G323" s="243"/>
      <c r="H323" s="246">
        <v>103.682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AT323" s="252" t="s">
        <v>166</v>
      </c>
      <c r="AU323" s="252" t="s">
        <v>90</v>
      </c>
      <c r="AV323" s="13" t="s">
        <v>90</v>
      </c>
      <c r="AW323" s="13" t="s">
        <v>4</v>
      </c>
      <c r="AX323" s="13" t="s">
        <v>88</v>
      </c>
      <c r="AY323" s="252" t="s">
        <v>158</v>
      </c>
    </row>
    <row r="324" s="1" customFormat="1" ht="16.5" customHeight="1">
      <c r="B324" s="39"/>
      <c r="C324" s="219" t="s">
        <v>431</v>
      </c>
      <c r="D324" s="219" t="s">
        <v>160</v>
      </c>
      <c r="E324" s="220" t="s">
        <v>432</v>
      </c>
      <c r="F324" s="221" t="s">
        <v>433</v>
      </c>
      <c r="G324" s="222" t="s">
        <v>181</v>
      </c>
      <c r="H324" s="223">
        <v>71</v>
      </c>
      <c r="I324" s="224"/>
      <c r="J324" s="225">
        <f>ROUND(I324*H324,2)</f>
        <v>0</v>
      </c>
      <c r="K324" s="221" t="s">
        <v>164</v>
      </c>
      <c r="L324" s="44"/>
      <c r="M324" s="226" t="s">
        <v>79</v>
      </c>
      <c r="N324" s="227" t="s">
        <v>51</v>
      </c>
      <c r="O324" s="80"/>
      <c r="P324" s="228">
        <f>O324*H324</f>
        <v>0</v>
      </c>
      <c r="Q324" s="228">
        <v>2.0000000000000002E-05</v>
      </c>
      <c r="R324" s="228">
        <f>Q324*H324</f>
        <v>0.00142</v>
      </c>
      <c r="S324" s="228">
        <v>0</v>
      </c>
      <c r="T324" s="229">
        <f>S324*H324</f>
        <v>0</v>
      </c>
      <c r="AR324" s="17" t="s">
        <v>256</v>
      </c>
      <c r="AT324" s="17" t="s">
        <v>160</v>
      </c>
      <c r="AU324" s="17" t="s">
        <v>90</v>
      </c>
      <c r="AY324" s="17" t="s">
        <v>158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88</v>
      </c>
      <c r="BK324" s="230">
        <f>ROUND(I324*H324,2)</f>
        <v>0</v>
      </c>
      <c r="BL324" s="17" t="s">
        <v>256</v>
      </c>
      <c r="BM324" s="17" t="s">
        <v>434</v>
      </c>
    </row>
    <row r="325" s="12" customFormat="1">
      <c r="B325" s="231"/>
      <c r="C325" s="232"/>
      <c r="D325" s="233" t="s">
        <v>166</v>
      </c>
      <c r="E325" s="234" t="s">
        <v>79</v>
      </c>
      <c r="F325" s="235" t="s">
        <v>167</v>
      </c>
      <c r="G325" s="232"/>
      <c r="H325" s="234" t="s">
        <v>79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AT325" s="241" t="s">
        <v>166</v>
      </c>
      <c r="AU325" s="241" t="s">
        <v>90</v>
      </c>
      <c r="AV325" s="12" t="s">
        <v>88</v>
      </c>
      <c r="AW325" s="12" t="s">
        <v>42</v>
      </c>
      <c r="AX325" s="12" t="s">
        <v>81</v>
      </c>
      <c r="AY325" s="241" t="s">
        <v>158</v>
      </c>
    </row>
    <row r="326" s="12" customFormat="1">
      <c r="B326" s="231"/>
      <c r="C326" s="232"/>
      <c r="D326" s="233" t="s">
        <v>166</v>
      </c>
      <c r="E326" s="234" t="s">
        <v>79</v>
      </c>
      <c r="F326" s="235" t="s">
        <v>174</v>
      </c>
      <c r="G326" s="232"/>
      <c r="H326" s="234" t="s">
        <v>79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AT326" s="241" t="s">
        <v>166</v>
      </c>
      <c r="AU326" s="241" t="s">
        <v>90</v>
      </c>
      <c r="AV326" s="12" t="s">
        <v>88</v>
      </c>
      <c r="AW326" s="12" t="s">
        <v>42</v>
      </c>
      <c r="AX326" s="12" t="s">
        <v>81</v>
      </c>
      <c r="AY326" s="241" t="s">
        <v>158</v>
      </c>
    </row>
    <row r="327" s="13" customFormat="1">
      <c r="B327" s="242"/>
      <c r="C327" s="243"/>
      <c r="D327" s="233" t="s">
        <v>166</v>
      </c>
      <c r="E327" s="244" t="s">
        <v>79</v>
      </c>
      <c r="F327" s="245" t="s">
        <v>435</v>
      </c>
      <c r="G327" s="243"/>
      <c r="H327" s="246">
        <v>56.799999999999997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AT327" s="252" t="s">
        <v>166</v>
      </c>
      <c r="AU327" s="252" t="s">
        <v>90</v>
      </c>
      <c r="AV327" s="13" t="s">
        <v>90</v>
      </c>
      <c r="AW327" s="13" t="s">
        <v>42</v>
      </c>
      <c r="AX327" s="13" t="s">
        <v>81</v>
      </c>
      <c r="AY327" s="252" t="s">
        <v>158</v>
      </c>
    </row>
    <row r="328" s="12" customFormat="1">
      <c r="B328" s="231"/>
      <c r="C328" s="232"/>
      <c r="D328" s="233" t="s">
        <v>166</v>
      </c>
      <c r="E328" s="234" t="s">
        <v>79</v>
      </c>
      <c r="F328" s="235" t="s">
        <v>176</v>
      </c>
      <c r="G328" s="232"/>
      <c r="H328" s="234" t="s">
        <v>79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AT328" s="241" t="s">
        <v>166</v>
      </c>
      <c r="AU328" s="241" t="s">
        <v>90</v>
      </c>
      <c r="AV328" s="12" t="s">
        <v>88</v>
      </c>
      <c r="AW328" s="12" t="s">
        <v>42</v>
      </c>
      <c r="AX328" s="12" t="s">
        <v>81</v>
      </c>
      <c r="AY328" s="241" t="s">
        <v>158</v>
      </c>
    </row>
    <row r="329" s="13" customFormat="1">
      <c r="B329" s="242"/>
      <c r="C329" s="243"/>
      <c r="D329" s="233" t="s">
        <v>166</v>
      </c>
      <c r="E329" s="244" t="s">
        <v>79</v>
      </c>
      <c r="F329" s="245" t="s">
        <v>436</v>
      </c>
      <c r="G329" s="243"/>
      <c r="H329" s="246">
        <v>14.199999999999999</v>
      </c>
      <c r="I329" s="247"/>
      <c r="J329" s="243"/>
      <c r="K329" s="243"/>
      <c r="L329" s="248"/>
      <c r="M329" s="249"/>
      <c r="N329" s="250"/>
      <c r="O329" s="250"/>
      <c r="P329" s="250"/>
      <c r="Q329" s="250"/>
      <c r="R329" s="250"/>
      <c r="S329" s="250"/>
      <c r="T329" s="251"/>
      <c r="AT329" s="252" t="s">
        <v>166</v>
      </c>
      <c r="AU329" s="252" t="s">
        <v>90</v>
      </c>
      <c r="AV329" s="13" t="s">
        <v>90</v>
      </c>
      <c r="AW329" s="13" t="s">
        <v>42</v>
      </c>
      <c r="AX329" s="13" t="s">
        <v>81</v>
      </c>
      <c r="AY329" s="252" t="s">
        <v>158</v>
      </c>
    </row>
    <row r="330" s="14" customFormat="1">
      <c r="B330" s="253"/>
      <c r="C330" s="254"/>
      <c r="D330" s="233" t="s">
        <v>166</v>
      </c>
      <c r="E330" s="255" t="s">
        <v>79</v>
      </c>
      <c r="F330" s="256" t="s">
        <v>170</v>
      </c>
      <c r="G330" s="254"/>
      <c r="H330" s="257">
        <v>71</v>
      </c>
      <c r="I330" s="258"/>
      <c r="J330" s="254"/>
      <c r="K330" s="254"/>
      <c r="L330" s="259"/>
      <c r="M330" s="260"/>
      <c r="N330" s="261"/>
      <c r="O330" s="261"/>
      <c r="P330" s="261"/>
      <c r="Q330" s="261"/>
      <c r="R330" s="261"/>
      <c r="S330" s="261"/>
      <c r="T330" s="262"/>
      <c r="AT330" s="263" t="s">
        <v>166</v>
      </c>
      <c r="AU330" s="263" t="s">
        <v>90</v>
      </c>
      <c r="AV330" s="14" t="s">
        <v>100</v>
      </c>
      <c r="AW330" s="14" t="s">
        <v>42</v>
      </c>
      <c r="AX330" s="14" t="s">
        <v>88</v>
      </c>
      <c r="AY330" s="263" t="s">
        <v>158</v>
      </c>
    </row>
    <row r="331" s="1" customFormat="1" ht="16.5" customHeight="1">
      <c r="B331" s="39"/>
      <c r="C331" s="219" t="s">
        <v>437</v>
      </c>
      <c r="D331" s="219" t="s">
        <v>160</v>
      </c>
      <c r="E331" s="220" t="s">
        <v>438</v>
      </c>
      <c r="F331" s="221" t="s">
        <v>439</v>
      </c>
      <c r="G331" s="222" t="s">
        <v>181</v>
      </c>
      <c r="H331" s="223">
        <v>66.75</v>
      </c>
      <c r="I331" s="224"/>
      <c r="J331" s="225">
        <f>ROUND(I331*H331,2)</f>
        <v>0</v>
      </c>
      <c r="K331" s="221" t="s">
        <v>79</v>
      </c>
      <c r="L331" s="44"/>
      <c r="M331" s="226" t="s">
        <v>79</v>
      </c>
      <c r="N331" s="227" t="s">
        <v>51</v>
      </c>
      <c r="O331" s="80"/>
      <c r="P331" s="228">
        <f>O331*H331</f>
        <v>0</v>
      </c>
      <c r="Q331" s="228">
        <v>1.0000000000000001E-05</v>
      </c>
      <c r="R331" s="228">
        <f>Q331*H331</f>
        <v>0.00066750000000000002</v>
      </c>
      <c r="S331" s="228">
        <v>0</v>
      </c>
      <c r="T331" s="229">
        <f>S331*H331</f>
        <v>0</v>
      </c>
      <c r="AR331" s="17" t="s">
        <v>256</v>
      </c>
      <c r="AT331" s="17" t="s">
        <v>160</v>
      </c>
      <c r="AU331" s="17" t="s">
        <v>90</v>
      </c>
      <c r="AY331" s="17" t="s">
        <v>158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88</v>
      </c>
      <c r="BK331" s="230">
        <f>ROUND(I331*H331,2)</f>
        <v>0</v>
      </c>
      <c r="BL331" s="17" t="s">
        <v>256</v>
      </c>
      <c r="BM331" s="17" t="s">
        <v>440</v>
      </c>
    </row>
    <row r="332" s="12" customFormat="1">
      <c r="B332" s="231"/>
      <c r="C332" s="232"/>
      <c r="D332" s="233" t="s">
        <v>166</v>
      </c>
      <c r="E332" s="234" t="s">
        <v>79</v>
      </c>
      <c r="F332" s="235" t="s">
        <v>167</v>
      </c>
      <c r="G332" s="232"/>
      <c r="H332" s="234" t="s">
        <v>79</v>
      </c>
      <c r="I332" s="236"/>
      <c r="J332" s="232"/>
      <c r="K332" s="232"/>
      <c r="L332" s="237"/>
      <c r="M332" s="238"/>
      <c r="N332" s="239"/>
      <c r="O332" s="239"/>
      <c r="P332" s="239"/>
      <c r="Q332" s="239"/>
      <c r="R332" s="239"/>
      <c r="S332" s="239"/>
      <c r="T332" s="240"/>
      <c r="AT332" s="241" t="s">
        <v>166</v>
      </c>
      <c r="AU332" s="241" t="s">
        <v>90</v>
      </c>
      <c r="AV332" s="12" t="s">
        <v>88</v>
      </c>
      <c r="AW332" s="12" t="s">
        <v>42</v>
      </c>
      <c r="AX332" s="12" t="s">
        <v>81</v>
      </c>
      <c r="AY332" s="241" t="s">
        <v>158</v>
      </c>
    </row>
    <row r="333" s="12" customFormat="1">
      <c r="B333" s="231"/>
      <c r="C333" s="232"/>
      <c r="D333" s="233" t="s">
        <v>166</v>
      </c>
      <c r="E333" s="234" t="s">
        <v>79</v>
      </c>
      <c r="F333" s="235" t="s">
        <v>174</v>
      </c>
      <c r="G333" s="232"/>
      <c r="H333" s="234" t="s">
        <v>79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AT333" s="241" t="s">
        <v>166</v>
      </c>
      <c r="AU333" s="241" t="s">
        <v>90</v>
      </c>
      <c r="AV333" s="12" t="s">
        <v>88</v>
      </c>
      <c r="AW333" s="12" t="s">
        <v>42</v>
      </c>
      <c r="AX333" s="12" t="s">
        <v>81</v>
      </c>
      <c r="AY333" s="241" t="s">
        <v>158</v>
      </c>
    </row>
    <row r="334" s="13" customFormat="1">
      <c r="B334" s="242"/>
      <c r="C334" s="243"/>
      <c r="D334" s="233" t="s">
        <v>166</v>
      </c>
      <c r="E334" s="244" t="s">
        <v>79</v>
      </c>
      <c r="F334" s="245" t="s">
        <v>441</v>
      </c>
      <c r="G334" s="243"/>
      <c r="H334" s="246">
        <v>38.200000000000003</v>
      </c>
      <c r="I334" s="247"/>
      <c r="J334" s="243"/>
      <c r="K334" s="243"/>
      <c r="L334" s="248"/>
      <c r="M334" s="249"/>
      <c r="N334" s="250"/>
      <c r="O334" s="250"/>
      <c r="P334" s="250"/>
      <c r="Q334" s="250"/>
      <c r="R334" s="250"/>
      <c r="S334" s="250"/>
      <c r="T334" s="251"/>
      <c r="AT334" s="252" t="s">
        <v>166</v>
      </c>
      <c r="AU334" s="252" t="s">
        <v>90</v>
      </c>
      <c r="AV334" s="13" t="s">
        <v>90</v>
      </c>
      <c r="AW334" s="13" t="s">
        <v>42</v>
      </c>
      <c r="AX334" s="13" t="s">
        <v>81</v>
      </c>
      <c r="AY334" s="252" t="s">
        <v>158</v>
      </c>
    </row>
    <row r="335" s="13" customFormat="1">
      <c r="B335" s="242"/>
      <c r="C335" s="243"/>
      <c r="D335" s="233" t="s">
        <v>166</v>
      </c>
      <c r="E335" s="244" t="s">
        <v>79</v>
      </c>
      <c r="F335" s="245" t="s">
        <v>442</v>
      </c>
      <c r="G335" s="243"/>
      <c r="H335" s="246">
        <v>2.7000000000000002</v>
      </c>
      <c r="I335" s="247"/>
      <c r="J335" s="243"/>
      <c r="K335" s="243"/>
      <c r="L335" s="248"/>
      <c r="M335" s="249"/>
      <c r="N335" s="250"/>
      <c r="O335" s="250"/>
      <c r="P335" s="250"/>
      <c r="Q335" s="250"/>
      <c r="R335" s="250"/>
      <c r="S335" s="250"/>
      <c r="T335" s="251"/>
      <c r="AT335" s="252" t="s">
        <v>166</v>
      </c>
      <c r="AU335" s="252" t="s">
        <v>90</v>
      </c>
      <c r="AV335" s="13" t="s">
        <v>90</v>
      </c>
      <c r="AW335" s="13" t="s">
        <v>42</v>
      </c>
      <c r="AX335" s="13" t="s">
        <v>81</v>
      </c>
      <c r="AY335" s="252" t="s">
        <v>158</v>
      </c>
    </row>
    <row r="336" s="13" customFormat="1">
      <c r="B336" s="242"/>
      <c r="C336" s="243"/>
      <c r="D336" s="233" t="s">
        <v>166</v>
      </c>
      <c r="E336" s="244" t="s">
        <v>79</v>
      </c>
      <c r="F336" s="245" t="s">
        <v>443</v>
      </c>
      <c r="G336" s="243"/>
      <c r="H336" s="246">
        <v>1.25</v>
      </c>
      <c r="I336" s="247"/>
      <c r="J336" s="243"/>
      <c r="K336" s="243"/>
      <c r="L336" s="248"/>
      <c r="M336" s="249"/>
      <c r="N336" s="250"/>
      <c r="O336" s="250"/>
      <c r="P336" s="250"/>
      <c r="Q336" s="250"/>
      <c r="R336" s="250"/>
      <c r="S336" s="250"/>
      <c r="T336" s="251"/>
      <c r="AT336" s="252" t="s">
        <v>166</v>
      </c>
      <c r="AU336" s="252" t="s">
        <v>90</v>
      </c>
      <c r="AV336" s="13" t="s">
        <v>90</v>
      </c>
      <c r="AW336" s="13" t="s">
        <v>42</v>
      </c>
      <c r="AX336" s="13" t="s">
        <v>81</v>
      </c>
      <c r="AY336" s="252" t="s">
        <v>158</v>
      </c>
    </row>
    <row r="337" s="13" customFormat="1">
      <c r="B337" s="242"/>
      <c r="C337" s="243"/>
      <c r="D337" s="233" t="s">
        <v>166</v>
      </c>
      <c r="E337" s="244" t="s">
        <v>79</v>
      </c>
      <c r="F337" s="245" t="s">
        <v>444</v>
      </c>
      <c r="G337" s="243"/>
      <c r="H337" s="246">
        <v>7.7999999999999998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AT337" s="252" t="s">
        <v>166</v>
      </c>
      <c r="AU337" s="252" t="s">
        <v>90</v>
      </c>
      <c r="AV337" s="13" t="s">
        <v>90</v>
      </c>
      <c r="AW337" s="13" t="s">
        <v>42</v>
      </c>
      <c r="AX337" s="13" t="s">
        <v>81</v>
      </c>
      <c r="AY337" s="252" t="s">
        <v>158</v>
      </c>
    </row>
    <row r="338" s="13" customFormat="1">
      <c r="B338" s="242"/>
      <c r="C338" s="243"/>
      <c r="D338" s="233" t="s">
        <v>166</v>
      </c>
      <c r="E338" s="244" t="s">
        <v>79</v>
      </c>
      <c r="F338" s="245" t="s">
        <v>445</v>
      </c>
      <c r="G338" s="243"/>
      <c r="H338" s="246">
        <v>-1.7</v>
      </c>
      <c r="I338" s="247"/>
      <c r="J338" s="243"/>
      <c r="K338" s="243"/>
      <c r="L338" s="248"/>
      <c r="M338" s="249"/>
      <c r="N338" s="250"/>
      <c r="O338" s="250"/>
      <c r="P338" s="250"/>
      <c r="Q338" s="250"/>
      <c r="R338" s="250"/>
      <c r="S338" s="250"/>
      <c r="T338" s="251"/>
      <c r="AT338" s="252" t="s">
        <v>166</v>
      </c>
      <c r="AU338" s="252" t="s">
        <v>90</v>
      </c>
      <c r="AV338" s="13" t="s">
        <v>90</v>
      </c>
      <c r="AW338" s="13" t="s">
        <v>42</v>
      </c>
      <c r="AX338" s="13" t="s">
        <v>81</v>
      </c>
      <c r="AY338" s="252" t="s">
        <v>158</v>
      </c>
    </row>
    <row r="339" s="12" customFormat="1">
      <c r="B339" s="231"/>
      <c r="C339" s="232"/>
      <c r="D339" s="233" t="s">
        <v>166</v>
      </c>
      <c r="E339" s="234" t="s">
        <v>79</v>
      </c>
      <c r="F339" s="235" t="s">
        <v>176</v>
      </c>
      <c r="G339" s="232"/>
      <c r="H339" s="234" t="s">
        <v>79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AT339" s="241" t="s">
        <v>166</v>
      </c>
      <c r="AU339" s="241" t="s">
        <v>90</v>
      </c>
      <c r="AV339" s="12" t="s">
        <v>88</v>
      </c>
      <c r="AW339" s="12" t="s">
        <v>42</v>
      </c>
      <c r="AX339" s="12" t="s">
        <v>81</v>
      </c>
      <c r="AY339" s="241" t="s">
        <v>158</v>
      </c>
    </row>
    <row r="340" s="13" customFormat="1">
      <c r="B340" s="242"/>
      <c r="C340" s="243"/>
      <c r="D340" s="233" t="s">
        <v>166</v>
      </c>
      <c r="E340" s="244" t="s">
        <v>79</v>
      </c>
      <c r="F340" s="245" t="s">
        <v>446</v>
      </c>
      <c r="G340" s="243"/>
      <c r="H340" s="246">
        <v>20.199999999999999</v>
      </c>
      <c r="I340" s="247"/>
      <c r="J340" s="243"/>
      <c r="K340" s="243"/>
      <c r="L340" s="248"/>
      <c r="M340" s="249"/>
      <c r="N340" s="250"/>
      <c r="O340" s="250"/>
      <c r="P340" s="250"/>
      <c r="Q340" s="250"/>
      <c r="R340" s="250"/>
      <c r="S340" s="250"/>
      <c r="T340" s="251"/>
      <c r="AT340" s="252" t="s">
        <v>166</v>
      </c>
      <c r="AU340" s="252" t="s">
        <v>90</v>
      </c>
      <c r="AV340" s="13" t="s">
        <v>90</v>
      </c>
      <c r="AW340" s="13" t="s">
        <v>42</v>
      </c>
      <c r="AX340" s="13" t="s">
        <v>81</v>
      </c>
      <c r="AY340" s="252" t="s">
        <v>158</v>
      </c>
    </row>
    <row r="341" s="13" customFormat="1">
      <c r="B341" s="242"/>
      <c r="C341" s="243"/>
      <c r="D341" s="233" t="s">
        <v>166</v>
      </c>
      <c r="E341" s="244" t="s">
        <v>79</v>
      </c>
      <c r="F341" s="245" t="s">
        <v>445</v>
      </c>
      <c r="G341" s="243"/>
      <c r="H341" s="246">
        <v>-1.7</v>
      </c>
      <c r="I341" s="247"/>
      <c r="J341" s="243"/>
      <c r="K341" s="243"/>
      <c r="L341" s="248"/>
      <c r="M341" s="249"/>
      <c r="N341" s="250"/>
      <c r="O341" s="250"/>
      <c r="P341" s="250"/>
      <c r="Q341" s="250"/>
      <c r="R341" s="250"/>
      <c r="S341" s="250"/>
      <c r="T341" s="251"/>
      <c r="AT341" s="252" t="s">
        <v>166</v>
      </c>
      <c r="AU341" s="252" t="s">
        <v>90</v>
      </c>
      <c r="AV341" s="13" t="s">
        <v>90</v>
      </c>
      <c r="AW341" s="13" t="s">
        <v>42</v>
      </c>
      <c r="AX341" s="13" t="s">
        <v>81</v>
      </c>
      <c r="AY341" s="252" t="s">
        <v>158</v>
      </c>
    </row>
    <row r="342" s="14" customFormat="1">
      <c r="B342" s="253"/>
      <c r="C342" s="254"/>
      <c r="D342" s="233" t="s">
        <v>166</v>
      </c>
      <c r="E342" s="255" t="s">
        <v>79</v>
      </c>
      <c r="F342" s="256" t="s">
        <v>170</v>
      </c>
      <c r="G342" s="254"/>
      <c r="H342" s="257">
        <v>66.75</v>
      </c>
      <c r="I342" s="258"/>
      <c r="J342" s="254"/>
      <c r="K342" s="254"/>
      <c r="L342" s="259"/>
      <c r="M342" s="260"/>
      <c r="N342" s="261"/>
      <c r="O342" s="261"/>
      <c r="P342" s="261"/>
      <c r="Q342" s="261"/>
      <c r="R342" s="261"/>
      <c r="S342" s="261"/>
      <c r="T342" s="262"/>
      <c r="AT342" s="263" t="s">
        <v>166</v>
      </c>
      <c r="AU342" s="263" t="s">
        <v>90</v>
      </c>
      <c r="AV342" s="14" t="s">
        <v>100</v>
      </c>
      <c r="AW342" s="14" t="s">
        <v>42</v>
      </c>
      <c r="AX342" s="14" t="s">
        <v>88</v>
      </c>
      <c r="AY342" s="263" t="s">
        <v>158</v>
      </c>
    </row>
    <row r="343" s="1" customFormat="1" ht="16.5" customHeight="1">
      <c r="B343" s="39"/>
      <c r="C343" s="264" t="s">
        <v>447</v>
      </c>
      <c r="D343" s="264" t="s">
        <v>294</v>
      </c>
      <c r="E343" s="265" t="s">
        <v>448</v>
      </c>
      <c r="F343" s="266" t="s">
        <v>449</v>
      </c>
      <c r="G343" s="267" t="s">
        <v>181</v>
      </c>
      <c r="H343" s="268">
        <v>68.084999999999994</v>
      </c>
      <c r="I343" s="269"/>
      <c r="J343" s="270">
        <f>ROUND(I343*H343,2)</f>
        <v>0</v>
      </c>
      <c r="K343" s="266" t="s">
        <v>164</v>
      </c>
      <c r="L343" s="271"/>
      <c r="M343" s="272" t="s">
        <v>79</v>
      </c>
      <c r="N343" s="273" t="s">
        <v>51</v>
      </c>
      <c r="O343" s="80"/>
      <c r="P343" s="228">
        <f>O343*H343</f>
        <v>0</v>
      </c>
      <c r="Q343" s="228">
        <v>0.00022000000000000001</v>
      </c>
      <c r="R343" s="228">
        <f>Q343*H343</f>
        <v>0.014978699999999999</v>
      </c>
      <c r="S343" s="228">
        <v>0</v>
      </c>
      <c r="T343" s="229">
        <f>S343*H343</f>
        <v>0</v>
      </c>
      <c r="AR343" s="17" t="s">
        <v>297</v>
      </c>
      <c r="AT343" s="17" t="s">
        <v>294</v>
      </c>
      <c r="AU343" s="17" t="s">
        <v>90</v>
      </c>
      <c r="AY343" s="17" t="s">
        <v>158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88</v>
      </c>
      <c r="BK343" s="230">
        <f>ROUND(I343*H343,2)</f>
        <v>0</v>
      </c>
      <c r="BL343" s="17" t="s">
        <v>256</v>
      </c>
      <c r="BM343" s="17" t="s">
        <v>450</v>
      </c>
    </row>
    <row r="344" s="13" customFormat="1">
      <c r="B344" s="242"/>
      <c r="C344" s="243"/>
      <c r="D344" s="233" t="s">
        <v>166</v>
      </c>
      <c r="E344" s="243"/>
      <c r="F344" s="245" t="s">
        <v>451</v>
      </c>
      <c r="G344" s="243"/>
      <c r="H344" s="246">
        <v>68.084999999999994</v>
      </c>
      <c r="I344" s="247"/>
      <c r="J344" s="243"/>
      <c r="K344" s="243"/>
      <c r="L344" s="248"/>
      <c r="M344" s="249"/>
      <c r="N344" s="250"/>
      <c r="O344" s="250"/>
      <c r="P344" s="250"/>
      <c r="Q344" s="250"/>
      <c r="R344" s="250"/>
      <c r="S344" s="250"/>
      <c r="T344" s="251"/>
      <c r="AT344" s="252" t="s">
        <v>166</v>
      </c>
      <c r="AU344" s="252" t="s">
        <v>90</v>
      </c>
      <c r="AV344" s="13" t="s">
        <v>90</v>
      </c>
      <c r="AW344" s="13" t="s">
        <v>4</v>
      </c>
      <c r="AX344" s="13" t="s">
        <v>88</v>
      </c>
      <c r="AY344" s="252" t="s">
        <v>158</v>
      </c>
    </row>
    <row r="345" s="1" customFormat="1" ht="16.5" customHeight="1">
      <c r="B345" s="39"/>
      <c r="C345" s="219" t="s">
        <v>452</v>
      </c>
      <c r="D345" s="219" t="s">
        <v>160</v>
      </c>
      <c r="E345" s="220" t="s">
        <v>453</v>
      </c>
      <c r="F345" s="221" t="s">
        <v>454</v>
      </c>
      <c r="G345" s="222" t="s">
        <v>181</v>
      </c>
      <c r="H345" s="223">
        <v>17.600000000000001</v>
      </c>
      <c r="I345" s="224"/>
      <c r="J345" s="225">
        <f>ROUND(I345*H345,2)</f>
        <v>0</v>
      </c>
      <c r="K345" s="221" t="s">
        <v>164</v>
      </c>
      <c r="L345" s="44"/>
      <c r="M345" s="226" t="s">
        <v>79</v>
      </c>
      <c r="N345" s="227" t="s">
        <v>51</v>
      </c>
      <c r="O345" s="80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AR345" s="17" t="s">
        <v>256</v>
      </c>
      <c r="AT345" s="17" t="s">
        <v>160</v>
      </c>
      <c r="AU345" s="17" t="s">
        <v>90</v>
      </c>
      <c r="AY345" s="17" t="s">
        <v>158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88</v>
      </c>
      <c r="BK345" s="230">
        <f>ROUND(I345*H345,2)</f>
        <v>0</v>
      </c>
      <c r="BL345" s="17" t="s">
        <v>256</v>
      </c>
      <c r="BM345" s="17" t="s">
        <v>455</v>
      </c>
    </row>
    <row r="346" s="12" customFormat="1">
      <c r="B346" s="231"/>
      <c r="C346" s="232"/>
      <c r="D346" s="233" t="s">
        <v>166</v>
      </c>
      <c r="E346" s="234" t="s">
        <v>79</v>
      </c>
      <c r="F346" s="235" t="s">
        <v>167</v>
      </c>
      <c r="G346" s="232"/>
      <c r="H346" s="234" t="s">
        <v>79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AT346" s="241" t="s">
        <v>166</v>
      </c>
      <c r="AU346" s="241" t="s">
        <v>90</v>
      </c>
      <c r="AV346" s="12" t="s">
        <v>88</v>
      </c>
      <c r="AW346" s="12" t="s">
        <v>42</v>
      </c>
      <c r="AX346" s="12" t="s">
        <v>81</v>
      </c>
      <c r="AY346" s="241" t="s">
        <v>158</v>
      </c>
    </row>
    <row r="347" s="12" customFormat="1">
      <c r="B347" s="231"/>
      <c r="C347" s="232"/>
      <c r="D347" s="233" t="s">
        <v>166</v>
      </c>
      <c r="E347" s="234" t="s">
        <v>79</v>
      </c>
      <c r="F347" s="235" t="s">
        <v>174</v>
      </c>
      <c r="G347" s="232"/>
      <c r="H347" s="234" t="s">
        <v>79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AT347" s="241" t="s">
        <v>166</v>
      </c>
      <c r="AU347" s="241" t="s">
        <v>90</v>
      </c>
      <c r="AV347" s="12" t="s">
        <v>88</v>
      </c>
      <c r="AW347" s="12" t="s">
        <v>42</v>
      </c>
      <c r="AX347" s="12" t="s">
        <v>81</v>
      </c>
      <c r="AY347" s="241" t="s">
        <v>158</v>
      </c>
    </row>
    <row r="348" s="12" customFormat="1">
      <c r="B348" s="231"/>
      <c r="C348" s="232"/>
      <c r="D348" s="233" t="s">
        <v>166</v>
      </c>
      <c r="E348" s="234" t="s">
        <v>79</v>
      </c>
      <c r="F348" s="235" t="s">
        <v>262</v>
      </c>
      <c r="G348" s="232"/>
      <c r="H348" s="234" t="s">
        <v>79</v>
      </c>
      <c r="I348" s="236"/>
      <c r="J348" s="232"/>
      <c r="K348" s="232"/>
      <c r="L348" s="237"/>
      <c r="M348" s="238"/>
      <c r="N348" s="239"/>
      <c r="O348" s="239"/>
      <c r="P348" s="239"/>
      <c r="Q348" s="239"/>
      <c r="R348" s="239"/>
      <c r="S348" s="239"/>
      <c r="T348" s="240"/>
      <c r="AT348" s="241" t="s">
        <v>166</v>
      </c>
      <c r="AU348" s="241" t="s">
        <v>90</v>
      </c>
      <c r="AV348" s="12" t="s">
        <v>88</v>
      </c>
      <c r="AW348" s="12" t="s">
        <v>42</v>
      </c>
      <c r="AX348" s="12" t="s">
        <v>81</v>
      </c>
      <c r="AY348" s="241" t="s">
        <v>158</v>
      </c>
    </row>
    <row r="349" s="13" customFormat="1">
      <c r="B349" s="242"/>
      <c r="C349" s="243"/>
      <c r="D349" s="233" t="s">
        <v>166</v>
      </c>
      <c r="E349" s="244" t="s">
        <v>79</v>
      </c>
      <c r="F349" s="245" t="s">
        <v>456</v>
      </c>
      <c r="G349" s="243"/>
      <c r="H349" s="246">
        <v>8.9000000000000004</v>
      </c>
      <c r="I349" s="247"/>
      <c r="J349" s="243"/>
      <c r="K349" s="243"/>
      <c r="L349" s="248"/>
      <c r="M349" s="249"/>
      <c r="N349" s="250"/>
      <c r="O349" s="250"/>
      <c r="P349" s="250"/>
      <c r="Q349" s="250"/>
      <c r="R349" s="250"/>
      <c r="S349" s="250"/>
      <c r="T349" s="251"/>
      <c r="AT349" s="252" t="s">
        <v>166</v>
      </c>
      <c r="AU349" s="252" t="s">
        <v>90</v>
      </c>
      <c r="AV349" s="13" t="s">
        <v>90</v>
      </c>
      <c r="AW349" s="13" t="s">
        <v>42</v>
      </c>
      <c r="AX349" s="13" t="s">
        <v>81</v>
      </c>
      <c r="AY349" s="252" t="s">
        <v>158</v>
      </c>
    </row>
    <row r="350" s="12" customFormat="1">
      <c r="B350" s="231"/>
      <c r="C350" s="232"/>
      <c r="D350" s="233" t="s">
        <v>166</v>
      </c>
      <c r="E350" s="234" t="s">
        <v>79</v>
      </c>
      <c r="F350" s="235" t="s">
        <v>264</v>
      </c>
      <c r="G350" s="232"/>
      <c r="H350" s="234" t="s">
        <v>79</v>
      </c>
      <c r="I350" s="236"/>
      <c r="J350" s="232"/>
      <c r="K350" s="232"/>
      <c r="L350" s="237"/>
      <c r="M350" s="238"/>
      <c r="N350" s="239"/>
      <c r="O350" s="239"/>
      <c r="P350" s="239"/>
      <c r="Q350" s="239"/>
      <c r="R350" s="239"/>
      <c r="S350" s="239"/>
      <c r="T350" s="240"/>
      <c r="AT350" s="241" t="s">
        <v>166</v>
      </c>
      <c r="AU350" s="241" t="s">
        <v>90</v>
      </c>
      <c r="AV350" s="12" t="s">
        <v>88</v>
      </c>
      <c r="AW350" s="12" t="s">
        <v>42</v>
      </c>
      <c r="AX350" s="12" t="s">
        <v>81</v>
      </c>
      <c r="AY350" s="241" t="s">
        <v>158</v>
      </c>
    </row>
    <row r="351" s="13" customFormat="1">
      <c r="B351" s="242"/>
      <c r="C351" s="243"/>
      <c r="D351" s="233" t="s">
        <v>166</v>
      </c>
      <c r="E351" s="244" t="s">
        <v>79</v>
      </c>
      <c r="F351" s="245" t="s">
        <v>457</v>
      </c>
      <c r="G351" s="243"/>
      <c r="H351" s="246">
        <v>8.6999999999999993</v>
      </c>
      <c r="I351" s="247"/>
      <c r="J351" s="243"/>
      <c r="K351" s="243"/>
      <c r="L351" s="248"/>
      <c r="M351" s="249"/>
      <c r="N351" s="250"/>
      <c r="O351" s="250"/>
      <c r="P351" s="250"/>
      <c r="Q351" s="250"/>
      <c r="R351" s="250"/>
      <c r="S351" s="250"/>
      <c r="T351" s="251"/>
      <c r="AT351" s="252" t="s">
        <v>166</v>
      </c>
      <c r="AU351" s="252" t="s">
        <v>90</v>
      </c>
      <c r="AV351" s="13" t="s">
        <v>90</v>
      </c>
      <c r="AW351" s="13" t="s">
        <v>42</v>
      </c>
      <c r="AX351" s="13" t="s">
        <v>81</v>
      </c>
      <c r="AY351" s="252" t="s">
        <v>158</v>
      </c>
    </row>
    <row r="352" s="14" customFormat="1">
      <c r="B352" s="253"/>
      <c r="C352" s="254"/>
      <c r="D352" s="233" t="s">
        <v>166</v>
      </c>
      <c r="E352" s="255" t="s">
        <v>79</v>
      </c>
      <c r="F352" s="256" t="s">
        <v>170</v>
      </c>
      <c r="G352" s="254"/>
      <c r="H352" s="257">
        <v>17.600000000000001</v>
      </c>
      <c r="I352" s="258"/>
      <c r="J352" s="254"/>
      <c r="K352" s="254"/>
      <c r="L352" s="259"/>
      <c r="M352" s="260"/>
      <c r="N352" s="261"/>
      <c r="O352" s="261"/>
      <c r="P352" s="261"/>
      <c r="Q352" s="261"/>
      <c r="R352" s="261"/>
      <c r="S352" s="261"/>
      <c r="T352" s="262"/>
      <c r="AT352" s="263" t="s">
        <v>166</v>
      </c>
      <c r="AU352" s="263" t="s">
        <v>90</v>
      </c>
      <c r="AV352" s="14" t="s">
        <v>100</v>
      </c>
      <c r="AW352" s="14" t="s">
        <v>42</v>
      </c>
      <c r="AX352" s="14" t="s">
        <v>88</v>
      </c>
      <c r="AY352" s="263" t="s">
        <v>158</v>
      </c>
    </row>
    <row r="353" s="1" customFormat="1" ht="16.5" customHeight="1">
      <c r="B353" s="39"/>
      <c r="C353" s="264" t="s">
        <v>458</v>
      </c>
      <c r="D353" s="264" t="s">
        <v>294</v>
      </c>
      <c r="E353" s="265" t="s">
        <v>459</v>
      </c>
      <c r="F353" s="266" t="s">
        <v>460</v>
      </c>
      <c r="G353" s="267" t="s">
        <v>181</v>
      </c>
      <c r="H353" s="268">
        <v>8.109</v>
      </c>
      <c r="I353" s="269"/>
      <c r="J353" s="270">
        <f>ROUND(I353*H353,2)</f>
        <v>0</v>
      </c>
      <c r="K353" s="266" t="s">
        <v>79</v>
      </c>
      <c r="L353" s="271"/>
      <c r="M353" s="272" t="s">
        <v>79</v>
      </c>
      <c r="N353" s="273" t="s">
        <v>51</v>
      </c>
      <c r="O353" s="80"/>
      <c r="P353" s="228">
        <f>O353*H353</f>
        <v>0</v>
      </c>
      <c r="Q353" s="228">
        <v>0.00016000000000000001</v>
      </c>
      <c r="R353" s="228">
        <f>Q353*H353</f>
        <v>0.0012974400000000002</v>
      </c>
      <c r="S353" s="228">
        <v>0</v>
      </c>
      <c r="T353" s="229">
        <f>S353*H353</f>
        <v>0</v>
      </c>
      <c r="AR353" s="17" t="s">
        <v>297</v>
      </c>
      <c r="AT353" s="17" t="s">
        <v>294</v>
      </c>
      <c r="AU353" s="17" t="s">
        <v>90</v>
      </c>
      <c r="AY353" s="17" t="s">
        <v>158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88</v>
      </c>
      <c r="BK353" s="230">
        <f>ROUND(I353*H353,2)</f>
        <v>0</v>
      </c>
      <c r="BL353" s="17" t="s">
        <v>256</v>
      </c>
      <c r="BM353" s="17" t="s">
        <v>461</v>
      </c>
    </row>
    <row r="354" s="13" customFormat="1">
      <c r="B354" s="242"/>
      <c r="C354" s="243"/>
      <c r="D354" s="233" t="s">
        <v>166</v>
      </c>
      <c r="E354" s="243"/>
      <c r="F354" s="245" t="s">
        <v>462</v>
      </c>
      <c r="G354" s="243"/>
      <c r="H354" s="246">
        <v>8.109</v>
      </c>
      <c r="I354" s="247"/>
      <c r="J354" s="243"/>
      <c r="K354" s="243"/>
      <c r="L354" s="248"/>
      <c r="M354" s="249"/>
      <c r="N354" s="250"/>
      <c r="O354" s="250"/>
      <c r="P354" s="250"/>
      <c r="Q354" s="250"/>
      <c r="R354" s="250"/>
      <c r="S354" s="250"/>
      <c r="T354" s="251"/>
      <c r="AT354" s="252" t="s">
        <v>166</v>
      </c>
      <c r="AU354" s="252" t="s">
        <v>90</v>
      </c>
      <c r="AV354" s="13" t="s">
        <v>90</v>
      </c>
      <c r="AW354" s="13" t="s">
        <v>4</v>
      </c>
      <c r="AX354" s="13" t="s">
        <v>88</v>
      </c>
      <c r="AY354" s="252" t="s">
        <v>158</v>
      </c>
    </row>
    <row r="355" s="1" customFormat="1" ht="16.5" customHeight="1">
      <c r="B355" s="39"/>
      <c r="C355" s="219" t="s">
        <v>463</v>
      </c>
      <c r="D355" s="219" t="s">
        <v>160</v>
      </c>
      <c r="E355" s="220" t="s">
        <v>464</v>
      </c>
      <c r="F355" s="221" t="s">
        <v>465</v>
      </c>
      <c r="G355" s="222" t="s">
        <v>163</v>
      </c>
      <c r="H355" s="223">
        <v>108.31999999999999</v>
      </c>
      <c r="I355" s="224"/>
      <c r="J355" s="225">
        <f>ROUND(I355*H355,2)</f>
        <v>0</v>
      </c>
      <c r="K355" s="221" t="s">
        <v>164</v>
      </c>
      <c r="L355" s="44"/>
      <c r="M355" s="226" t="s">
        <v>79</v>
      </c>
      <c r="N355" s="227" t="s">
        <v>51</v>
      </c>
      <c r="O355" s="80"/>
      <c r="P355" s="228">
        <f>O355*H355</f>
        <v>0</v>
      </c>
      <c r="Q355" s="228">
        <v>3.0000000000000001E-05</v>
      </c>
      <c r="R355" s="228">
        <f>Q355*H355</f>
        <v>0.0032496000000000001</v>
      </c>
      <c r="S355" s="228">
        <v>0</v>
      </c>
      <c r="T355" s="229">
        <f>S355*H355</f>
        <v>0</v>
      </c>
      <c r="AR355" s="17" t="s">
        <v>256</v>
      </c>
      <c r="AT355" s="17" t="s">
        <v>160</v>
      </c>
      <c r="AU355" s="17" t="s">
        <v>90</v>
      </c>
      <c r="AY355" s="17" t="s">
        <v>158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7" t="s">
        <v>88</v>
      </c>
      <c r="BK355" s="230">
        <f>ROUND(I355*H355,2)</f>
        <v>0</v>
      </c>
      <c r="BL355" s="17" t="s">
        <v>256</v>
      </c>
      <c r="BM355" s="17" t="s">
        <v>466</v>
      </c>
    </row>
    <row r="356" s="12" customFormat="1">
      <c r="B356" s="231"/>
      <c r="C356" s="232"/>
      <c r="D356" s="233" t="s">
        <v>166</v>
      </c>
      <c r="E356" s="234" t="s">
        <v>79</v>
      </c>
      <c r="F356" s="235" t="s">
        <v>167</v>
      </c>
      <c r="G356" s="232"/>
      <c r="H356" s="234" t="s">
        <v>79</v>
      </c>
      <c r="I356" s="236"/>
      <c r="J356" s="232"/>
      <c r="K356" s="232"/>
      <c r="L356" s="237"/>
      <c r="M356" s="238"/>
      <c r="N356" s="239"/>
      <c r="O356" s="239"/>
      <c r="P356" s="239"/>
      <c r="Q356" s="239"/>
      <c r="R356" s="239"/>
      <c r="S356" s="239"/>
      <c r="T356" s="240"/>
      <c r="AT356" s="241" t="s">
        <v>166</v>
      </c>
      <c r="AU356" s="241" t="s">
        <v>90</v>
      </c>
      <c r="AV356" s="12" t="s">
        <v>88</v>
      </c>
      <c r="AW356" s="12" t="s">
        <v>42</v>
      </c>
      <c r="AX356" s="12" t="s">
        <v>81</v>
      </c>
      <c r="AY356" s="241" t="s">
        <v>158</v>
      </c>
    </row>
    <row r="357" s="12" customFormat="1">
      <c r="B357" s="231"/>
      <c r="C357" s="232"/>
      <c r="D357" s="233" t="s">
        <v>166</v>
      </c>
      <c r="E357" s="234" t="s">
        <v>79</v>
      </c>
      <c r="F357" s="235" t="s">
        <v>174</v>
      </c>
      <c r="G357" s="232"/>
      <c r="H357" s="234" t="s">
        <v>79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AT357" s="241" t="s">
        <v>166</v>
      </c>
      <c r="AU357" s="241" t="s">
        <v>90</v>
      </c>
      <c r="AV357" s="12" t="s">
        <v>88</v>
      </c>
      <c r="AW357" s="12" t="s">
        <v>42</v>
      </c>
      <c r="AX357" s="12" t="s">
        <v>81</v>
      </c>
      <c r="AY357" s="241" t="s">
        <v>158</v>
      </c>
    </row>
    <row r="358" s="13" customFormat="1">
      <c r="B358" s="242"/>
      <c r="C358" s="243"/>
      <c r="D358" s="233" t="s">
        <v>166</v>
      </c>
      <c r="E358" s="244" t="s">
        <v>79</v>
      </c>
      <c r="F358" s="245" t="s">
        <v>197</v>
      </c>
      <c r="G358" s="243"/>
      <c r="H358" s="246">
        <v>83.900000000000006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AT358" s="252" t="s">
        <v>166</v>
      </c>
      <c r="AU358" s="252" t="s">
        <v>90</v>
      </c>
      <c r="AV358" s="13" t="s">
        <v>90</v>
      </c>
      <c r="AW358" s="13" t="s">
        <v>42</v>
      </c>
      <c r="AX358" s="13" t="s">
        <v>81</v>
      </c>
      <c r="AY358" s="252" t="s">
        <v>158</v>
      </c>
    </row>
    <row r="359" s="12" customFormat="1">
      <c r="B359" s="231"/>
      <c r="C359" s="232"/>
      <c r="D359" s="233" t="s">
        <v>166</v>
      </c>
      <c r="E359" s="234" t="s">
        <v>79</v>
      </c>
      <c r="F359" s="235" t="s">
        <v>262</v>
      </c>
      <c r="G359" s="232"/>
      <c r="H359" s="234" t="s">
        <v>79</v>
      </c>
      <c r="I359" s="236"/>
      <c r="J359" s="232"/>
      <c r="K359" s="232"/>
      <c r="L359" s="237"/>
      <c r="M359" s="238"/>
      <c r="N359" s="239"/>
      <c r="O359" s="239"/>
      <c r="P359" s="239"/>
      <c r="Q359" s="239"/>
      <c r="R359" s="239"/>
      <c r="S359" s="239"/>
      <c r="T359" s="240"/>
      <c r="AT359" s="241" t="s">
        <v>166</v>
      </c>
      <c r="AU359" s="241" t="s">
        <v>90</v>
      </c>
      <c r="AV359" s="12" t="s">
        <v>88</v>
      </c>
      <c r="AW359" s="12" t="s">
        <v>42</v>
      </c>
      <c r="AX359" s="12" t="s">
        <v>81</v>
      </c>
      <c r="AY359" s="241" t="s">
        <v>158</v>
      </c>
    </row>
    <row r="360" s="13" customFormat="1">
      <c r="B360" s="242"/>
      <c r="C360" s="243"/>
      <c r="D360" s="233" t="s">
        <v>166</v>
      </c>
      <c r="E360" s="244" t="s">
        <v>79</v>
      </c>
      <c r="F360" s="245" t="s">
        <v>271</v>
      </c>
      <c r="G360" s="243"/>
      <c r="H360" s="246">
        <v>1.78</v>
      </c>
      <c r="I360" s="247"/>
      <c r="J360" s="243"/>
      <c r="K360" s="243"/>
      <c r="L360" s="248"/>
      <c r="M360" s="249"/>
      <c r="N360" s="250"/>
      <c r="O360" s="250"/>
      <c r="P360" s="250"/>
      <c r="Q360" s="250"/>
      <c r="R360" s="250"/>
      <c r="S360" s="250"/>
      <c r="T360" s="251"/>
      <c r="AT360" s="252" t="s">
        <v>166</v>
      </c>
      <c r="AU360" s="252" t="s">
        <v>90</v>
      </c>
      <c r="AV360" s="13" t="s">
        <v>90</v>
      </c>
      <c r="AW360" s="13" t="s">
        <v>42</v>
      </c>
      <c r="AX360" s="13" t="s">
        <v>81</v>
      </c>
      <c r="AY360" s="252" t="s">
        <v>158</v>
      </c>
    </row>
    <row r="361" s="12" customFormat="1">
      <c r="B361" s="231"/>
      <c r="C361" s="232"/>
      <c r="D361" s="233" t="s">
        <v>166</v>
      </c>
      <c r="E361" s="234" t="s">
        <v>79</v>
      </c>
      <c r="F361" s="235" t="s">
        <v>264</v>
      </c>
      <c r="G361" s="232"/>
      <c r="H361" s="234" t="s">
        <v>79</v>
      </c>
      <c r="I361" s="236"/>
      <c r="J361" s="232"/>
      <c r="K361" s="232"/>
      <c r="L361" s="237"/>
      <c r="M361" s="238"/>
      <c r="N361" s="239"/>
      <c r="O361" s="239"/>
      <c r="P361" s="239"/>
      <c r="Q361" s="239"/>
      <c r="R361" s="239"/>
      <c r="S361" s="239"/>
      <c r="T361" s="240"/>
      <c r="AT361" s="241" t="s">
        <v>166</v>
      </c>
      <c r="AU361" s="241" t="s">
        <v>90</v>
      </c>
      <c r="AV361" s="12" t="s">
        <v>88</v>
      </c>
      <c r="AW361" s="12" t="s">
        <v>42</v>
      </c>
      <c r="AX361" s="12" t="s">
        <v>81</v>
      </c>
      <c r="AY361" s="241" t="s">
        <v>158</v>
      </c>
    </row>
    <row r="362" s="13" customFormat="1">
      <c r="B362" s="242"/>
      <c r="C362" s="243"/>
      <c r="D362" s="233" t="s">
        <v>166</v>
      </c>
      <c r="E362" s="244" t="s">
        <v>79</v>
      </c>
      <c r="F362" s="245" t="s">
        <v>273</v>
      </c>
      <c r="G362" s="243"/>
      <c r="H362" s="246">
        <v>1.74</v>
      </c>
      <c r="I362" s="247"/>
      <c r="J362" s="243"/>
      <c r="K362" s="243"/>
      <c r="L362" s="248"/>
      <c r="M362" s="249"/>
      <c r="N362" s="250"/>
      <c r="O362" s="250"/>
      <c r="P362" s="250"/>
      <c r="Q362" s="250"/>
      <c r="R362" s="250"/>
      <c r="S362" s="250"/>
      <c r="T362" s="251"/>
      <c r="AT362" s="252" t="s">
        <v>166</v>
      </c>
      <c r="AU362" s="252" t="s">
        <v>90</v>
      </c>
      <c r="AV362" s="13" t="s">
        <v>90</v>
      </c>
      <c r="AW362" s="13" t="s">
        <v>42</v>
      </c>
      <c r="AX362" s="13" t="s">
        <v>81</v>
      </c>
      <c r="AY362" s="252" t="s">
        <v>158</v>
      </c>
    </row>
    <row r="363" s="12" customFormat="1">
      <c r="B363" s="231"/>
      <c r="C363" s="232"/>
      <c r="D363" s="233" t="s">
        <v>166</v>
      </c>
      <c r="E363" s="234" t="s">
        <v>79</v>
      </c>
      <c r="F363" s="235" t="s">
        <v>176</v>
      </c>
      <c r="G363" s="232"/>
      <c r="H363" s="234" t="s">
        <v>79</v>
      </c>
      <c r="I363" s="236"/>
      <c r="J363" s="232"/>
      <c r="K363" s="232"/>
      <c r="L363" s="237"/>
      <c r="M363" s="238"/>
      <c r="N363" s="239"/>
      <c r="O363" s="239"/>
      <c r="P363" s="239"/>
      <c r="Q363" s="239"/>
      <c r="R363" s="239"/>
      <c r="S363" s="239"/>
      <c r="T363" s="240"/>
      <c r="AT363" s="241" t="s">
        <v>166</v>
      </c>
      <c r="AU363" s="241" t="s">
        <v>90</v>
      </c>
      <c r="AV363" s="12" t="s">
        <v>88</v>
      </c>
      <c r="AW363" s="12" t="s">
        <v>42</v>
      </c>
      <c r="AX363" s="12" t="s">
        <v>81</v>
      </c>
      <c r="AY363" s="241" t="s">
        <v>158</v>
      </c>
    </row>
    <row r="364" s="13" customFormat="1">
      <c r="B364" s="242"/>
      <c r="C364" s="243"/>
      <c r="D364" s="233" t="s">
        <v>166</v>
      </c>
      <c r="E364" s="244" t="s">
        <v>79</v>
      </c>
      <c r="F364" s="245" t="s">
        <v>198</v>
      </c>
      <c r="G364" s="243"/>
      <c r="H364" s="246">
        <v>20.899999999999999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AT364" s="252" t="s">
        <v>166</v>
      </c>
      <c r="AU364" s="252" t="s">
        <v>90</v>
      </c>
      <c r="AV364" s="13" t="s">
        <v>90</v>
      </c>
      <c r="AW364" s="13" t="s">
        <v>42</v>
      </c>
      <c r="AX364" s="13" t="s">
        <v>81</v>
      </c>
      <c r="AY364" s="252" t="s">
        <v>158</v>
      </c>
    </row>
    <row r="365" s="14" customFormat="1">
      <c r="B365" s="253"/>
      <c r="C365" s="254"/>
      <c r="D365" s="233" t="s">
        <v>166</v>
      </c>
      <c r="E365" s="255" t="s">
        <v>79</v>
      </c>
      <c r="F365" s="256" t="s">
        <v>170</v>
      </c>
      <c r="G365" s="254"/>
      <c r="H365" s="257">
        <v>108.31999999999999</v>
      </c>
      <c r="I365" s="258"/>
      <c r="J365" s="254"/>
      <c r="K365" s="254"/>
      <c r="L365" s="259"/>
      <c r="M365" s="260"/>
      <c r="N365" s="261"/>
      <c r="O365" s="261"/>
      <c r="P365" s="261"/>
      <c r="Q365" s="261"/>
      <c r="R365" s="261"/>
      <c r="S365" s="261"/>
      <c r="T365" s="262"/>
      <c r="AT365" s="263" t="s">
        <v>166</v>
      </c>
      <c r="AU365" s="263" t="s">
        <v>90</v>
      </c>
      <c r="AV365" s="14" t="s">
        <v>100</v>
      </c>
      <c r="AW365" s="14" t="s">
        <v>42</v>
      </c>
      <c r="AX365" s="14" t="s">
        <v>88</v>
      </c>
      <c r="AY365" s="263" t="s">
        <v>158</v>
      </c>
    </row>
    <row r="366" s="1" customFormat="1" ht="16.5" customHeight="1">
      <c r="B366" s="39"/>
      <c r="C366" s="219" t="s">
        <v>467</v>
      </c>
      <c r="D366" s="219" t="s">
        <v>160</v>
      </c>
      <c r="E366" s="220" t="s">
        <v>468</v>
      </c>
      <c r="F366" s="221" t="s">
        <v>469</v>
      </c>
      <c r="G366" s="222" t="s">
        <v>163</v>
      </c>
      <c r="H366" s="223">
        <v>104.8</v>
      </c>
      <c r="I366" s="224"/>
      <c r="J366" s="225">
        <f>ROUND(I366*H366,2)</f>
        <v>0</v>
      </c>
      <c r="K366" s="221" t="s">
        <v>164</v>
      </c>
      <c r="L366" s="44"/>
      <c r="M366" s="226" t="s">
        <v>79</v>
      </c>
      <c r="N366" s="227" t="s">
        <v>51</v>
      </c>
      <c r="O366" s="80"/>
      <c r="P366" s="228">
        <f>O366*H366</f>
        <v>0</v>
      </c>
      <c r="Q366" s="228">
        <v>0</v>
      </c>
      <c r="R366" s="228">
        <f>Q366*H366</f>
        <v>0</v>
      </c>
      <c r="S366" s="228">
        <v>0.0025000000000000001</v>
      </c>
      <c r="T366" s="229">
        <f>S366*H366</f>
        <v>0.26200000000000001</v>
      </c>
      <c r="AR366" s="17" t="s">
        <v>256</v>
      </c>
      <c r="AT366" s="17" t="s">
        <v>160</v>
      </c>
      <c r="AU366" s="17" t="s">
        <v>90</v>
      </c>
      <c r="AY366" s="17" t="s">
        <v>158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88</v>
      </c>
      <c r="BK366" s="230">
        <f>ROUND(I366*H366,2)</f>
        <v>0</v>
      </c>
      <c r="BL366" s="17" t="s">
        <v>256</v>
      </c>
      <c r="BM366" s="17" t="s">
        <v>470</v>
      </c>
    </row>
    <row r="367" s="12" customFormat="1">
      <c r="B367" s="231"/>
      <c r="C367" s="232"/>
      <c r="D367" s="233" t="s">
        <v>166</v>
      </c>
      <c r="E367" s="234" t="s">
        <v>79</v>
      </c>
      <c r="F367" s="235" t="s">
        <v>167</v>
      </c>
      <c r="G367" s="232"/>
      <c r="H367" s="234" t="s">
        <v>79</v>
      </c>
      <c r="I367" s="236"/>
      <c r="J367" s="232"/>
      <c r="K367" s="232"/>
      <c r="L367" s="237"/>
      <c r="M367" s="238"/>
      <c r="N367" s="239"/>
      <c r="O367" s="239"/>
      <c r="P367" s="239"/>
      <c r="Q367" s="239"/>
      <c r="R367" s="239"/>
      <c r="S367" s="239"/>
      <c r="T367" s="240"/>
      <c r="AT367" s="241" t="s">
        <v>166</v>
      </c>
      <c r="AU367" s="241" t="s">
        <v>90</v>
      </c>
      <c r="AV367" s="12" t="s">
        <v>88</v>
      </c>
      <c r="AW367" s="12" t="s">
        <v>42</v>
      </c>
      <c r="AX367" s="12" t="s">
        <v>81</v>
      </c>
      <c r="AY367" s="241" t="s">
        <v>158</v>
      </c>
    </row>
    <row r="368" s="12" customFormat="1">
      <c r="B368" s="231"/>
      <c r="C368" s="232"/>
      <c r="D368" s="233" t="s">
        <v>166</v>
      </c>
      <c r="E368" s="234" t="s">
        <v>79</v>
      </c>
      <c r="F368" s="235" t="s">
        <v>174</v>
      </c>
      <c r="G368" s="232"/>
      <c r="H368" s="234" t="s">
        <v>79</v>
      </c>
      <c r="I368" s="236"/>
      <c r="J368" s="232"/>
      <c r="K368" s="232"/>
      <c r="L368" s="237"/>
      <c r="M368" s="238"/>
      <c r="N368" s="239"/>
      <c r="O368" s="239"/>
      <c r="P368" s="239"/>
      <c r="Q368" s="239"/>
      <c r="R368" s="239"/>
      <c r="S368" s="239"/>
      <c r="T368" s="240"/>
      <c r="AT368" s="241" t="s">
        <v>166</v>
      </c>
      <c r="AU368" s="241" t="s">
        <v>90</v>
      </c>
      <c r="AV368" s="12" t="s">
        <v>88</v>
      </c>
      <c r="AW368" s="12" t="s">
        <v>42</v>
      </c>
      <c r="AX368" s="12" t="s">
        <v>81</v>
      </c>
      <c r="AY368" s="241" t="s">
        <v>158</v>
      </c>
    </row>
    <row r="369" s="13" customFormat="1">
      <c r="B369" s="242"/>
      <c r="C369" s="243"/>
      <c r="D369" s="233" t="s">
        <v>166</v>
      </c>
      <c r="E369" s="244" t="s">
        <v>79</v>
      </c>
      <c r="F369" s="245" t="s">
        <v>197</v>
      </c>
      <c r="G369" s="243"/>
      <c r="H369" s="246">
        <v>83.900000000000006</v>
      </c>
      <c r="I369" s="247"/>
      <c r="J369" s="243"/>
      <c r="K369" s="243"/>
      <c r="L369" s="248"/>
      <c r="M369" s="249"/>
      <c r="N369" s="250"/>
      <c r="O369" s="250"/>
      <c r="P369" s="250"/>
      <c r="Q369" s="250"/>
      <c r="R369" s="250"/>
      <c r="S369" s="250"/>
      <c r="T369" s="251"/>
      <c r="AT369" s="252" t="s">
        <v>166</v>
      </c>
      <c r="AU369" s="252" t="s">
        <v>90</v>
      </c>
      <c r="AV369" s="13" t="s">
        <v>90</v>
      </c>
      <c r="AW369" s="13" t="s">
        <v>42</v>
      </c>
      <c r="AX369" s="13" t="s">
        <v>81</v>
      </c>
      <c r="AY369" s="252" t="s">
        <v>158</v>
      </c>
    </row>
    <row r="370" s="12" customFormat="1">
      <c r="B370" s="231"/>
      <c r="C370" s="232"/>
      <c r="D370" s="233" t="s">
        <v>166</v>
      </c>
      <c r="E370" s="234" t="s">
        <v>79</v>
      </c>
      <c r="F370" s="235" t="s">
        <v>176</v>
      </c>
      <c r="G370" s="232"/>
      <c r="H370" s="234" t="s">
        <v>79</v>
      </c>
      <c r="I370" s="236"/>
      <c r="J370" s="232"/>
      <c r="K370" s="232"/>
      <c r="L370" s="237"/>
      <c r="M370" s="238"/>
      <c r="N370" s="239"/>
      <c r="O370" s="239"/>
      <c r="P370" s="239"/>
      <c r="Q370" s="239"/>
      <c r="R370" s="239"/>
      <c r="S370" s="239"/>
      <c r="T370" s="240"/>
      <c r="AT370" s="241" t="s">
        <v>166</v>
      </c>
      <c r="AU370" s="241" t="s">
        <v>90</v>
      </c>
      <c r="AV370" s="12" t="s">
        <v>88</v>
      </c>
      <c r="AW370" s="12" t="s">
        <v>42</v>
      </c>
      <c r="AX370" s="12" t="s">
        <v>81</v>
      </c>
      <c r="AY370" s="241" t="s">
        <v>158</v>
      </c>
    </row>
    <row r="371" s="13" customFormat="1">
      <c r="B371" s="242"/>
      <c r="C371" s="243"/>
      <c r="D371" s="233" t="s">
        <v>166</v>
      </c>
      <c r="E371" s="244" t="s">
        <v>79</v>
      </c>
      <c r="F371" s="245" t="s">
        <v>198</v>
      </c>
      <c r="G371" s="243"/>
      <c r="H371" s="246">
        <v>20.899999999999999</v>
      </c>
      <c r="I371" s="247"/>
      <c r="J371" s="243"/>
      <c r="K371" s="243"/>
      <c r="L371" s="248"/>
      <c r="M371" s="249"/>
      <c r="N371" s="250"/>
      <c r="O371" s="250"/>
      <c r="P371" s="250"/>
      <c r="Q371" s="250"/>
      <c r="R371" s="250"/>
      <c r="S371" s="250"/>
      <c r="T371" s="251"/>
      <c r="AT371" s="252" t="s">
        <v>166</v>
      </c>
      <c r="AU371" s="252" t="s">
        <v>90</v>
      </c>
      <c r="AV371" s="13" t="s">
        <v>90</v>
      </c>
      <c r="AW371" s="13" t="s">
        <v>42</v>
      </c>
      <c r="AX371" s="13" t="s">
        <v>81</v>
      </c>
      <c r="AY371" s="252" t="s">
        <v>158</v>
      </c>
    </row>
    <row r="372" s="14" customFormat="1">
      <c r="B372" s="253"/>
      <c r="C372" s="254"/>
      <c r="D372" s="233" t="s">
        <v>166</v>
      </c>
      <c r="E372" s="255" t="s">
        <v>79</v>
      </c>
      <c r="F372" s="256" t="s">
        <v>170</v>
      </c>
      <c r="G372" s="254"/>
      <c r="H372" s="257">
        <v>104.80000000000001</v>
      </c>
      <c r="I372" s="258"/>
      <c r="J372" s="254"/>
      <c r="K372" s="254"/>
      <c r="L372" s="259"/>
      <c r="M372" s="260"/>
      <c r="N372" s="261"/>
      <c r="O372" s="261"/>
      <c r="P372" s="261"/>
      <c r="Q372" s="261"/>
      <c r="R372" s="261"/>
      <c r="S372" s="261"/>
      <c r="T372" s="262"/>
      <c r="AT372" s="263" t="s">
        <v>166</v>
      </c>
      <c r="AU372" s="263" t="s">
        <v>90</v>
      </c>
      <c r="AV372" s="14" t="s">
        <v>100</v>
      </c>
      <c r="AW372" s="14" t="s">
        <v>42</v>
      </c>
      <c r="AX372" s="14" t="s">
        <v>88</v>
      </c>
      <c r="AY372" s="263" t="s">
        <v>158</v>
      </c>
    </row>
    <row r="373" s="1" customFormat="1" ht="16.5" customHeight="1">
      <c r="B373" s="39"/>
      <c r="C373" s="219" t="s">
        <v>471</v>
      </c>
      <c r="D373" s="219" t="s">
        <v>160</v>
      </c>
      <c r="E373" s="220" t="s">
        <v>472</v>
      </c>
      <c r="F373" s="221" t="s">
        <v>473</v>
      </c>
      <c r="G373" s="222" t="s">
        <v>181</v>
      </c>
      <c r="H373" s="223">
        <v>66.75</v>
      </c>
      <c r="I373" s="224"/>
      <c r="J373" s="225">
        <f>ROUND(I373*H373,2)</f>
        <v>0</v>
      </c>
      <c r="K373" s="221" t="s">
        <v>164</v>
      </c>
      <c r="L373" s="44"/>
      <c r="M373" s="226" t="s">
        <v>79</v>
      </c>
      <c r="N373" s="227" t="s">
        <v>51</v>
      </c>
      <c r="O373" s="80"/>
      <c r="P373" s="228">
        <f>O373*H373</f>
        <v>0</v>
      </c>
      <c r="Q373" s="228">
        <v>0</v>
      </c>
      <c r="R373" s="228">
        <f>Q373*H373</f>
        <v>0</v>
      </c>
      <c r="S373" s="228">
        <v>0.00029999999999999997</v>
      </c>
      <c r="T373" s="229">
        <f>S373*H373</f>
        <v>0.020024999999999998</v>
      </c>
      <c r="AR373" s="17" t="s">
        <v>256</v>
      </c>
      <c r="AT373" s="17" t="s">
        <v>160</v>
      </c>
      <c r="AU373" s="17" t="s">
        <v>90</v>
      </c>
      <c r="AY373" s="17" t="s">
        <v>158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88</v>
      </c>
      <c r="BK373" s="230">
        <f>ROUND(I373*H373,2)</f>
        <v>0</v>
      </c>
      <c r="BL373" s="17" t="s">
        <v>256</v>
      </c>
      <c r="BM373" s="17" t="s">
        <v>474</v>
      </c>
    </row>
    <row r="374" s="12" customFormat="1">
      <c r="B374" s="231"/>
      <c r="C374" s="232"/>
      <c r="D374" s="233" t="s">
        <v>166</v>
      </c>
      <c r="E374" s="234" t="s">
        <v>79</v>
      </c>
      <c r="F374" s="235" t="s">
        <v>167</v>
      </c>
      <c r="G374" s="232"/>
      <c r="H374" s="234" t="s">
        <v>79</v>
      </c>
      <c r="I374" s="236"/>
      <c r="J374" s="232"/>
      <c r="K374" s="232"/>
      <c r="L374" s="237"/>
      <c r="M374" s="238"/>
      <c r="N374" s="239"/>
      <c r="O374" s="239"/>
      <c r="P374" s="239"/>
      <c r="Q374" s="239"/>
      <c r="R374" s="239"/>
      <c r="S374" s="239"/>
      <c r="T374" s="240"/>
      <c r="AT374" s="241" t="s">
        <v>166</v>
      </c>
      <c r="AU374" s="241" t="s">
        <v>90</v>
      </c>
      <c r="AV374" s="12" t="s">
        <v>88</v>
      </c>
      <c r="AW374" s="12" t="s">
        <v>42</v>
      </c>
      <c r="AX374" s="12" t="s">
        <v>81</v>
      </c>
      <c r="AY374" s="241" t="s">
        <v>158</v>
      </c>
    </row>
    <row r="375" s="12" customFormat="1">
      <c r="B375" s="231"/>
      <c r="C375" s="232"/>
      <c r="D375" s="233" t="s">
        <v>166</v>
      </c>
      <c r="E375" s="234" t="s">
        <v>79</v>
      </c>
      <c r="F375" s="235" t="s">
        <v>174</v>
      </c>
      <c r="G375" s="232"/>
      <c r="H375" s="234" t="s">
        <v>79</v>
      </c>
      <c r="I375" s="236"/>
      <c r="J375" s="232"/>
      <c r="K375" s="232"/>
      <c r="L375" s="237"/>
      <c r="M375" s="238"/>
      <c r="N375" s="239"/>
      <c r="O375" s="239"/>
      <c r="P375" s="239"/>
      <c r="Q375" s="239"/>
      <c r="R375" s="239"/>
      <c r="S375" s="239"/>
      <c r="T375" s="240"/>
      <c r="AT375" s="241" t="s">
        <v>166</v>
      </c>
      <c r="AU375" s="241" t="s">
        <v>90</v>
      </c>
      <c r="AV375" s="12" t="s">
        <v>88</v>
      </c>
      <c r="AW375" s="12" t="s">
        <v>42</v>
      </c>
      <c r="AX375" s="12" t="s">
        <v>81</v>
      </c>
      <c r="AY375" s="241" t="s">
        <v>158</v>
      </c>
    </row>
    <row r="376" s="13" customFormat="1">
      <c r="B376" s="242"/>
      <c r="C376" s="243"/>
      <c r="D376" s="233" t="s">
        <v>166</v>
      </c>
      <c r="E376" s="244" t="s">
        <v>79</v>
      </c>
      <c r="F376" s="245" t="s">
        <v>441</v>
      </c>
      <c r="G376" s="243"/>
      <c r="H376" s="246">
        <v>38.200000000000003</v>
      </c>
      <c r="I376" s="247"/>
      <c r="J376" s="243"/>
      <c r="K376" s="243"/>
      <c r="L376" s="248"/>
      <c r="M376" s="249"/>
      <c r="N376" s="250"/>
      <c r="O376" s="250"/>
      <c r="P376" s="250"/>
      <c r="Q376" s="250"/>
      <c r="R376" s="250"/>
      <c r="S376" s="250"/>
      <c r="T376" s="251"/>
      <c r="AT376" s="252" t="s">
        <v>166</v>
      </c>
      <c r="AU376" s="252" t="s">
        <v>90</v>
      </c>
      <c r="AV376" s="13" t="s">
        <v>90</v>
      </c>
      <c r="AW376" s="13" t="s">
        <v>42</v>
      </c>
      <c r="AX376" s="13" t="s">
        <v>81</v>
      </c>
      <c r="AY376" s="252" t="s">
        <v>158</v>
      </c>
    </row>
    <row r="377" s="13" customFormat="1">
      <c r="B377" s="242"/>
      <c r="C377" s="243"/>
      <c r="D377" s="233" t="s">
        <v>166</v>
      </c>
      <c r="E377" s="244" t="s">
        <v>79</v>
      </c>
      <c r="F377" s="245" t="s">
        <v>442</v>
      </c>
      <c r="G377" s="243"/>
      <c r="H377" s="246">
        <v>2.7000000000000002</v>
      </c>
      <c r="I377" s="247"/>
      <c r="J377" s="243"/>
      <c r="K377" s="243"/>
      <c r="L377" s="248"/>
      <c r="M377" s="249"/>
      <c r="N377" s="250"/>
      <c r="O377" s="250"/>
      <c r="P377" s="250"/>
      <c r="Q377" s="250"/>
      <c r="R377" s="250"/>
      <c r="S377" s="250"/>
      <c r="T377" s="251"/>
      <c r="AT377" s="252" t="s">
        <v>166</v>
      </c>
      <c r="AU377" s="252" t="s">
        <v>90</v>
      </c>
      <c r="AV377" s="13" t="s">
        <v>90</v>
      </c>
      <c r="AW377" s="13" t="s">
        <v>42</v>
      </c>
      <c r="AX377" s="13" t="s">
        <v>81</v>
      </c>
      <c r="AY377" s="252" t="s">
        <v>158</v>
      </c>
    </row>
    <row r="378" s="13" customFormat="1">
      <c r="B378" s="242"/>
      <c r="C378" s="243"/>
      <c r="D378" s="233" t="s">
        <v>166</v>
      </c>
      <c r="E378" s="244" t="s">
        <v>79</v>
      </c>
      <c r="F378" s="245" t="s">
        <v>443</v>
      </c>
      <c r="G378" s="243"/>
      <c r="H378" s="246">
        <v>1.25</v>
      </c>
      <c r="I378" s="247"/>
      <c r="J378" s="243"/>
      <c r="K378" s="243"/>
      <c r="L378" s="248"/>
      <c r="M378" s="249"/>
      <c r="N378" s="250"/>
      <c r="O378" s="250"/>
      <c r="P378" s="250"/>
      <c r="Q378" s="250"/>
      <c r="R378" s="250"/>
      <c r="S378" s="250"/>
      <c r="T378" s="251"/>
      <c r="AT378" s="252" t="s">
        <v>166</v>
      </c>
      <c r="AU378" s="252" t="s">
        <v>90</v>
      </c>
      <c r="AV378" s="13" t="s">
        <v>90</v>
      </c>
      <c r="AW378" s="13" t="s">
        <v>42</v>
      </c>
      <c r="AX378" s="13" t="s">
        <v>81</v>
      </c>
      <c r="AY378" s="252" t="s">
        <v>158</v>
      </c>
    </row>
    <row r="379" s="13" customFormat="1">
      <c r="B379" s="242"/>
      <c r="C379" s="243"/>
      <c r="D379" s="233" t="s">
        <v>166</v>
      </c>
      <c r="E379" s="244" t="s">
        <v>79</v>
      </c>
      <c r="F379" s="245" t="s">
        <v>444</v>
      </c>
      <c r="G379" s="243"/>
      <c r="H379" s="246">
        <v>7.7999999999999998</v>
      </c>
      <c r="I379" s="247"/>
      <c r="J379" s="243"/>
      <c r="K379" s="243"/>
      <c r="L379" s="248"/>
      <c r="M379" s="249"/>
      <c r="N379" s="250"/>
      <c r="O379" s="250"/>
      <c r="P379" s="250"/>
      <c r="Q379" s="250"/>
      <c r="R379" s="250"/>
      <c r="S379" s="250"/>
      <c r="T379" s="251"/>
      <c r="AT379" s="252" t="s">
        <v>166</v>
      </c>
      <c r="AU379" s="252" t="s">
        <v>90</v>
      </c>
      <c r="AV379" s="13" t="s">
        <v>90</v>
      </c>
      <c r="AW379" s="13" t="s">
        <v>42</v>
      </c>
      <c r="AX379" s="13" t="s">
        <v>81</v>
      </c>
      <c r="AY379" s="252" t="s">
        <v>158</v>
      </c>
    </row>
    <row r="380" s="13" customFormat="1">
      <c r="B380" s="242"/>
      <c r="C380" s="243"/>
      <c r="D380" s="233" t="s">
        <v>166</v>
      </c>
      <c r="E380" s="244" t="s">
        <v>79</v>
      </c>
      <c r="F380" s="245" t="s">
        <v>445</v>
      </c>
      <c r="G380" s="243"/>
      <c r="H380" s="246">
        <v>-1.7</v>
      </c>
      <c r="I380" s="247"/>
      <c r="J380" s="243"/>
      <c r="K380" s="243"/>
      <c r="L380" s="248"/>
      <c r="M380" s="249"/>
      <c r="N380" s="250"/>
      <c r="O380" s="250"/>
      <c r="P380" s="250"/>
      <c r="Q380" s="250"/>
      <c r="R380" s="250"/>
      <c r="S380" s="250"/>
      <c r="T380" s="251"/>
      <c r="AT380" s="252" t="s">
        <v>166</v>
      </c>
      <c r="AU380" s="252" t="s">
        <v>90</v>
      </c>
      <c r="AV380" s="13" t="s">
        <v>90</v>
      </c>
      <c r="AW380" s="13" t="s">
        <v>42</v>
      </c>
      <c r="AX380" s="13" t="s">
        <v>81</v>
      </c>
      <c r="AY380" s="252" t="s">
        <v>158</v>
      </c>
    </row>
    <row r="381" s="12" customFormat="1">
      <c r="B381" s="231"/>
      <c r="C381" s="232"/>
      <c r="D381" s="233" t="s">
        <v>166</v>
      </c>
      <c r="E381" s="234" t="s">
        <v>79</v>
      </c>
      <c r="F381" s="235" t="s">
        <v>176</v>
      </c>
      <c r="G381" s="232"/>
      <c r="H381" s="234" t="s">
        <v>79</v>
      </c>
      <c r="I381" s="236"/>
      <c r="J381" s="232"/>
      <c r="K381" s="232"/>
      <c r="L381" s="237"/>
      <c r="M381" s="238"/>
      <c r="N381" s="239"/>
      <c r="O381" s="239"/>
      <c r="P381" s="239"/>
      <c r="Q381" s="239"/>
      <c r="R381" s="239"/>
      <c r="S381" s="239"/>
      <c r="T381" s="240"/>
      <c r="AT381" s="241" t="s">
        <v>166</v>
      </c>
      <c r="AU381" s="241" t="s">
        <v>90</v>
      </c>
      <c r="AV381" s="12" t="s">
        <v>88</v>
      </c>
      <c r="AW381" s="12" t="s">
        <v>42</v>
      </c>
      <c r="AX381" s="12" t="s">
        <v>81</v>
      </c>
      <c r="AY381" s="241" t="s">
        <v>158</v>
      </c>
    </row>
    <row r="382" s="13" customFormat="1">
      <c r="B382" s="242"/>
      <c r="C382" s="243"/>
      <c r="D382" s="233" t="s">
        <v>166</v>
      </c>
      <c r="E382" s="244" t="s">
        <v>79</v>
      </c>
      <c r="F382" s="245" t="s">
        <v>446</v>
      </c>
      <c r="G382" s="243"/>
      <c r="H382" s="246">
        <v>20.199999999999999</v>
      </c>
      <c r="I382" s="247"/>
      <c r="J382" s="243"/>
      <c r="K382" s="243"/>
      <c r="L382" s="248"/>
      <c r="M382" s="249"/>
      <c r="N382" s="250"/>
      <c r="O382" s="250"/>
      <c r="P382" s="250"/>
      <c r="Q382" s="250"/>
      <c r="R382" s="250"/>
      <c r="S382" s="250"/>
      <c r="T382" s="251"/>
      <c r="AT382" s="252" t="s">
        <v>166</v>
      </c>
      <c r="AU382" s="252" t="s">
        <v>90</v>
      </c>
      <c r="AV382" s="13" t="s">
        <v>90</v>
      </c>
      <c r="AW382" s="13" t="s">
        <v>42</v>
      </c>
      <c r="AX382" s="13" t="s">
        <v>81</v>
      </c>
      <c r="AY382" s="252" t="s">
        <v>158</v>
      </c>
    </row>
    <row r="383" s="13" customFormat="1">
      <c r="B383" s="242"/>
      <c r="C383" s="243"/>
      <c r="D383" s="233" t="s">
        <v>166</v>
      </c>
      <c r="E383" s="244" t="s">
        <v>79</v>
      </c>
      <c r="F383" s="245" t="s">
        <v>445</v>
      </c>
      <c r="G383" s="243"/>
      <c r="H383" s="246">
        <v>-1.7</v>
      </c>
      <c r="I383" s="247"/>
      <c r="J383" s="243"/>
      <c r="K383" s="243"/>
      <c r="L383" s="248"/>
      <c r="M383" s="249"/>
      <c r="N383" s="250"/>
      <c r="O383" s="250"/>
      <c r="P383" s="250"/>
      <c r="Q383" s="250"/>
      <c r="R383" s="250"/>
      <c r="S383" s="250"/>
      <c r="T383" s="251"/>
      <c r="AT383" s="252" t="s">
        <v>166</v>
      </c>
      <c r="AU383" s="252" t="s">
        <v>90</v>
      </c>
      <c r="AV383" s="13" t="s">
        <v>90</v>
      </c>
      <c r="AW383" s="13" t="s">
        <v>42</v>
      </c>
      <c r="AX383" s="13" t="s">
        <v>81</v>
      </c>
      <c r="AY383" s="252" t="s">
        <v>158</v>
      </c>
    </row>
    <row r="384" s="14" customFormat="1">
      <c r="B384" s="253"/>
      <c r="C384" s="254"/>
      <c r="D384" s="233" t="s">
        <v>166</v>
      </c>
      <c r="E384" s="255" t="s">
        <v>79</v>
      </c>
      <c r="F384" s="256" t="s">
        <v>170</v>
      </c>
      <c r="G384" s="254"/>
      <c r="H384" s="257">
        <v>66.75</v>
      </c>
      <c r="I384" s="258"/>
      <c r="J384" s="254"/>
      <c r="K384" s="254"/>
      <c r="L384" s="259"/>
      <c r="M384" s="260"/>
      <c r="N384" s="261"/>
      <c r="O384" s="261"/>
      <c r="P384" s="261"/>
      <c r="Q384" s="261"/>
      <c r="R384" s="261"/>
      <c r="S384" s="261"/>
      <c r="T384" s="262"/>
      <c r="AT384" s="263" t="s">
        <v>166</v>
      </c>
      <c r="AU384" s="263" t="s">
        <v>90</v>
      </c>
      <c r="AV384" s="14" t="s">
        <v>100</v>
      </c>
      <c r="AW384" s="14" t="s">
        <v>42</v>
      </c>
      <c r="AX384" s="14" t="s">
        <v>88</v>
      </c>
      <c r="AY384" s="263" t="s">
        <v>158</v>
      </c>
    </row>
    <row r="385" s="1" customFormat="1" ht="16.5" customHeight="1">
      <c r="B385" s="39"/>
      <c r="C385" s="219" t="s">
        <v>475</v>
      </c>
      <c r="D385" s="219" t="s">
        <v>160</v>
      </c>
      <c r="E385" s="220" t="s">
        <v>476</v>
      </c>
      <c r="F385" s="221" t="s">
        <v>477</v>
      </c>
      <c r="G385" s="222" t="s">
        <v>181</v>
      </c>
      <c r="H385" s="223">
        <v>7.7999999999999998</v>
      </c>
      <c r="I385" s="224"/>
      <c r="J385" s="225">
        <f>ROUND(I385*H385,2)</f>
        <v>0</v>
      </c>
      <c r="K385" s="221" t="s">
        <v>164</v>
      </c>
      <c r="L385" s="44"/>
      <c r="M385" s="226" t="s">
        <v>79</v>
      </c>
      <c r="N385" s="227" t="s">
        <v>51</v>
      </c>
      <c r="O385" s="80"/>
      <c r="P385" s="228">
        <f>O385*H385</f>
        <v>0</v>
      </c>
      <c r="Q385" s="228">
        <v>0</v>
      </c>
      <c r="R385" s="228">
        <f>Q385*H385</f>
        <v>0</v>
      </c>
      <c r="S385" s="228">
        <v>0.00029999999999999997</v>
      </c>
      <c r="T385" s="229">
        <f>S385*H385</f>
        <v>0.0023399999999999996</v>
      </c>
      <c r="AR385" s="17" t="s">
        <v>256</v>
      </c>
      <c r="AT385" s="17" t="s">
        <v>160</v>
      </c>
      <c r="AU385" s="17" t="s">
        <v>90</v>
      </c>
      <c r="AY385" s="17" t="s">
        <v>158</v>
      </c>
      <c r="BE385" s="230">
        <f>IF(N385="základní",J385,0)</f>
        <v>0</v>
      </c>
      <c r="BF385" s="230">
        <f>IF(N385="snížená",J385,0)</f>
        <v>0</v>
      </c>
      <c r="BG385" s="230">
        <f>IF(N385="zákl. přenesená",J385,0)</f>
        <v>0</v>
      </c>
      <c r="BH385" s="230">
        <f>IF(N385="sníž. přenesená",J385,0)</f>
        <v>0</v>
      </c>
      <c r="BI385" s="230">
        <f>IF(N385="nulová",J385,0)</f>
        <v>0</v>
      </c>
      <c r="BJ385" s="17" t="s">
        <v>88</v>
      </c>
      <c r="BK385" s="230">
        <f>ROUND(I385*H385,2)</f>
        <v>0</v>
      </c>
      <c r="BL385" s="17" t="s">
        <v>256</v>
      </c>
      <c r="BM385" s="17" t="s">
        <v>478</v>
      </c>
    </row>
    <row r="386" s="12" customFormat="1">
      <c r="B386" s="231"/>
      <c r="C386" s="232"/>
      <c r="D386" s="233" t="s">
        <v>166</v>
      </c>
      <c r="E386" s="234" t="s">
        <v>79</v>
      </c>
      <c r="F386" s="235" t="s">
        <v>167</v>
      </c>
      <c r="G386" s="232"/>
      <c r="H386" s="234" t="s">
        <v>79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AT386" s="241" t="s">
        <v>166</v>
      </c>
      <c r="AU386" s="241" t="s">
        <v>90</v>
      </c>
      <c r="AV386" s="12" t="s">
        <v>88</v>
      </c>
      <c r="AW386" s="12" t="s">
        <v>42</v>
      </c>
      <c r="AX386" s="12" t="s">
        <v>81</v>
      </c>
      <c r="AY386" s="241" t="s">
        <v>158</v>
      </c>
    </row>
    <row r="387" s="12" customFormat="1">
      <c r="B387" s="231"/>
      <c r="C387" s="232"/>
      <c r="D387" s="233" t="s">
        <v>166</v>
      </c>
      <c r="E387" s="234" t="s">
        <v>79</v>
      </c>
      <c r="F387" s="235" t="s">
        <v>260</v>
      </c>
      <c r="G387" s="232"/>
      <c r="H387" s="234" t="s">
        <v>79</v>
      </c>
      <c r="I387" s="236"/>
      <c r="J387" s="232"/>
      <c r="K387" s="232"/>
      <c r="L387" s="237"/>
      <c r="M387" s="238"/>
      <c r="N387" s="239"/>
      <c r="O387" s="239"/>
      <c r="P387" s="239"/>
      <c r="Q387" s="239"/>
      <c r="R387" s="239"/>
      <c r="S387" s="239"/>
      <c r="T387" s="240"/>
      <c r="AT387" s="241" t="s">
        <v>166</v>
      </c>
      <c r="AU387" s="241" t="s">
        <v>90</v>
      </c>
      <c r="AV387" s="12" t="s">
        <v>88</v>
      </c>
      <c r="AW387" s="12" t="s">
        <v>42</v>
      </c>
      <c r="AX387" s="12" t="s">
        <v>81</v>
      </c>
      <c r="AY387" s="241" t="s">
        <v>158</v>
      </c>
    </row>
    <row r="388" s="12" customFormat="1">
      <c r="B388" s="231"/>
      <c r="C388" s="232"/>
      <c r="D388" s="233" t="s">
        <v>166</v>
      </c>
      <c r="E388" s="234" t="s">
        <v>79</v>
      </c>
      <c r="F388" s="235" t="s">
        <v>262</v>
      </c>
      <c r="G388" s="232"/>
      <c r="H388" s="234" t="s">
        <v>79</v>
      </c>
      <c r="I388" s="236"/>
      <c r="J388" s="232"/>
      <c r="K388" s="232"/>
      <c r="L388" s="237"/>
      <c r="M388" s="238"/>
      <c r="N388" s="239"/>
      <c r="O388" s="239"/>
      <c r="P388" s="239"/>
      <c r="Q388" s="239"/>
      <c r="R388" s="239"/>
      <c r="S388" s="239"/>
      <c r="T388" s="240"/>
      <c r="AT388" s="241" t="s">
        <v>166</v>
      </c>
      <c r="AU388" s="241" t="s">
        <v>90</v>
      </c>
      <c r="AV388" s="12" t="s">
        <v>88</v>
      </c>
      <c r="AW388" s="12" t="s">
        <v>42</v>
      </c>
      <c r="AX388" s="12" t="s">
        <v>81</v>
      </c>
      <c r="AY388" s="241" t="s">
        <v>158</v>
      </c>
    </row>
    <row r="389" s="13" customFormat="1">
      <c r="B389" s="242"/>
      <c r="C389" s="243"/>
      <c r="D389" s="233" t="s">
        <v>166</v>
      </c>
      <c r="E389" s="244" t="s">
        <v>79</v>
      </c>
      <c r="F389" s="245" t="s">
        <v>444</v>
      </c>
      <c r="G389" s="243"/>
      <c r="H389" s="246">
        <v>7.7999999999999998</v>
      </c>
      <c r="I389" s="247"/>
      <c r="J389" s="243"/>
      <c r="K389" s="243"/>
      <c r="L389" s="248"/>
      <c r="M389" s="249"/>
      <c r="N389" s="250"/>
      <c r="O389" s="250"/>
      <c r="P389" s="250"/>
      <c r="Q389" s="250"/>
      <c r="R389" s="250"/>
      <c r="S389" s="250"/>
      <c r="T389" s="251"/>
      <c r="AT389" s="252" t="s">
        <v>166</v>
      </c>
      <c r="AU389" s="252" t="s">
        <v>90</v>
      </c>
      <c r="AV389" s="13" t="s">
        <v>90</v>
      </c>
      <c r="AW389" s="13" t="s">
        <v>42</v>
      </c>
      <c r="AX389" s="13" t="s">
        <v>81</v>
      </c>
      <c r="AY389" s="252" t="s">
        <v>158</v>
      </c>
    </row>
    <row r="390" s="14" customFormat="1">
      <c r="B390" s="253"/>
      <c r="C390" s="254"/>
      <c r="D390" s="233" t="s">
        <v>166</v>
      </c>
      <c r="E390" s="255" t="s">
        <v>79</v>
      </c>
      <c r="F390" s="256" t="s">
        <v>170</v>
      </c>
      <c r="G390" s="254"/>
      <c r="H390" s="257">
        <v>7.7999999999999998</v>
      </c>
      <c r="I390" s="258"/>
      <c r="J390" s="254"/>
      <c r="K390" s="254"/>
      <c r="L390" s="259"/>
      <c r="M390" s="260"/>
      <c r="N390" s="261"/>
      <c r="O390" s="261"/>
      <c r="P390" s="261"/>
      <c r="Q390" s="261"/>
      <c r="R390" s="261"/>
      <c r="S390" s="261"/>
      <c r="T390" s="262"/>
      <c r="AT390" s="263" t="s">
        <v>166</v>
      </c>
      <c r="AU390" s="263" t="s">
        <v>90</v>
      </c>
      <c r="AV390" s="14" t="s">
        <v>100</v>
      </c>
      <c r="AW390" s="14" t="s">
        <v>42</v>
      </c>
      <c r="AX390" s="14" t="s">
        <v>88</v>
      </c>
      <c r="AY390" s="263" t="s">
        <v>158</v>
      </c>
    </row>
    <row r="391" s="1" customFormat="1" ht="22.5" customHeight="1">
      <c r="B391" s="39"/>
      <c r="C391" s="219" t="s">
        <v>479</v>
      </c>
      <c r="D391" s="219" t="s">
        <v>160</v>
      </c>
      <c r="E391" s="220" t="s">
        <v>480</v>
      </c>
      <c r="F391" s="221" t="s">
        <v>481</v>
      </c>
      <c r="G391" s="222" t="s">
        <v>207</v>
      </c>
      <c r="H391" s="223">
        <v>0.872</v>
      </c>
      <c r="I391" s="224"/>
      <c r="J391" s="225">
        <f>ROUND(I391*H391,2)</f>
        <v>0</v>
      </c>
      <c r="K391" s="221" t="s">
        <v>164</v>
      </c>
      <c r="L391" s="44"/>
      <c r="M391" s="226" t="s">
        <v>79</v>
      </c>
      <c r="N391" s="227" t="s">
        <v>51</v>
      </c>
      <c r="O391" s="80"/>
      <c r="P391" s="228">
        <f>O391*H391</f>
        <v>0</v>
      </c>
      <c r="Q391" s="228">
        <v>0</v>
      </c>
      <c r="R391" s="228">
        <f>Q391*H391</f>
        <v>0</v>
      </c>
      <c r="S391" s="228">
        <v>0</v>
      </c>
      <c r="T391" s="229">
        <f>S391*H391</f>
        <v>0</v>
      </c>
      <c r="AR391" s="17" t="s">
        <v>256</v>
      </c>
      <c r="AT391" s="17" t="s">
        <v>160</v>
      </c>
      <c r="AU391" s="17" t="s">
        <v>90</v>
      </c>
      <c r="AY391" s="17" t="s">
        <v>158</v>
      </c>
      <c r="BE391" s="230">
        <f>IF(N391="základní",J391,0)</f>
        <v>0</v>
      </c>
      <c r="BF391" s="230">
        <f>IF(N391="snížená",J391,0)</f>
        <v>0</v>
      </c>
      <c r="BG391" s="230">
        <f>IF(N391="zákl. přenesená",J391,0)</f>
        <v>0</v>
      </c>
      <c r="BH391" s="230">
        <f>IF(N391="sníž. přenesená",J391,0)</f>
        <v>0</v>
      </c>
      <c r="BI391" s="230">
        <f>IF(N391="nulová",J391,0)</f>
        <v>0</v>
      </c>
      <c r="BJ391" s="17" t="s">
        <v>88</v>
      </c>
      <c r="BK391" s="230">
        <f>ROUND(I391*H391,2)</f>
        <v>0</v>
      </c>
      <c r="BL391" s="17" t="s">
        <v>256</v>
      </c>
      <c r="BM391" s="17" t="s">
        <v>482</v>
      </c>
    </row>
    <row r="392" s="1" customFormat="1" ht="22.5" customHeight="1">
      <c r="B392" s="39"/>
      <c r="C392" s="219" t="s">
        <v>483</v>
      </c>
      <c r="D392" s="219" t="s">
        <v>160</v>
      </c>
      <c r="E392" s="220" t="s">
        <v>484</v>
      </c>
      <c r="F392" s="221" t="s">
        <v>485</v>
      </c>
      <c r="G392" s="222" t="s">
        <v>207</v>
      </c>
      <c r="H392" s="223">
        <v>0.872</v>
      </c>
      <c r="I392" s="224"/>
      <c r="J392" s="225">
        <f>ROUND(I392*H392,2)</f>
        <v>0</v>
      </c>
      <c r="K392" s="221" t="s">
        <v>164</v>
      </c>
      <c r="L392" s="44"/>
      <c r="M392" s="226" t="s">
        <v>79</v>
      </c>
      <c r="N392" s="227" t="s">
        <v>51</v>
      </c>
      <c r="O392" s="80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AR392" s="17" t="s">
        <v>256</v>
      </c>
      <c r="AT392" s="17" t="s">
        <v>160</v>
      </c>
      <c r="AU392" s="17" t="s">
        <v>90</v>
      </c>
      <c r="AY392" s="17" t="s">
        <v>158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17" t="s">
        <v>88</v>
      </c>
      <c r="BK392" s="230">
        <f>ROUND(I392*H392,2)</f>
        <v>0</v>
      </c>
      <c r="BL392" s="17" t="s">
        <v>256</v>
      </c>
      <c r="BM392" s="17" t="s">
        <v>486</v>
      </c>
    </row>
    <row r="393" s="1" customFormat="1" ht="22.5" customHeight="1">
      <c r="B393" s="39"/>
      <c r="C393" s="219" t="s">
        <v>487</v>
      </c>
      <c r="D393" s="219" t="s">
        <v>160</v>
      </c>
      <c r="E393" s="220" t="s">
        <v>488</v>
      </c>
      <c r="F393" s="221" t="s">
        <v>489</v>
      </c>
      <c r="G393" s="222" t="s">
        <v>207</v>
      </c>
      <c r="H393" s="223">
        <v>0.872</v>
      </c>
      <c r="I393" s="224"/>
      <c r="J393" s="225">
        <f>ROUND(I393*H393,2)</f>
        <v>0</v>
      </c>
      <c r="K393" s="221" t="s">
        <v>164</v>
      </c>
      <c r="L393" s="44"/>
      <c r="M393" s="226" t="s">
        <v>79</v>
      </c>
      <c r="N393" s="227" t="s">
        <v>51</v>
      </c>
      <c r="O393" s="80"/>
      <c r="P393" s="228">
        <f>O393*H393</f>
        <v>0</v>
      </c>
      <c r="Q393" s="228">
        <v>0</v>
      </c>
      <c r="R393" s="228">
        <f>Q393*H393</f>
        <v>0</v>
      </c>
      <c r="S393" s="228">
        <v>0</v>
      </c>
      <c r="T393" s="229">
        <f>S393*H393</f>
        <v>0</v>
      </c>
      <c r="AR393" s="17" t="s">
        <v>256</v>
      </c>
      <c r="AT393" s="17" t="s">
        <v>160</v>
      </c>
      <c r="AU393" s="17" t="s">
        <v>90</v>
      </c>
      <c r="AY393" s="17" t="s">
        <v>158</v>
      </c>
      <c r="BE393" s="230">
        <f>IF(N393="základní",J393,0)</f>
        <v>0</v>
      </c>
      <c r="BF393" s="230">
        <f>IF(N393="snížená",J393,0)</f>
        <v>0</v>
      </c>
      <c r="BG393" s="230">
        <f>IF(N393="zákl. přenesená",J393,0)</f>
        <v>0</v>
      </c>
      <c r="BH393" s="230">
        <f>IF(N393="sníž. přenesená",J393,0)</f>
        <v>0</v>
      </c>
      <c r="BI393" s="230">
        <f>IF(N393="nulová",J393,0)</f>
        <v>0</v>
      </c>
      <c r="BJ393" s="17" t="s">
        <v>88</v>
      </c>
      <c r="BK393" s="230">
        <f>ROUND(I393*H393,2)</f>
        <v>0</v>
      </c>
      <c r="BL393" s="17" t="s">
        <v>256</v>
      </c>
      <c r="BM393" s="17" t="s">
        <v>490</v>
      </c>
    </row>
    <row r="394" s="11" customFormat="1" ht="22.8" customHeight="1">
      <c r="B394" s="203"/>
      <c r="C394" s="204"/>
      <c r="D394" s="205" t="s">
        <v>80</v>
      </c>
      <c r="E394" s="217" t="s">
        <v>491</v>
      </c>
      <c r="F394" s="217" t="s">
        <v>492</v>
      </c>
      <c r="G394" s="204"/>
      <c r="H394" s="204"/>
      <c r="I394" s="207"/>
      <c r="J394" s="218">
        <f>BK394</f>
        <v>0</v>
      </c>
      <c r="K394" s="204"/>
      <c r="L394" s="209"/>
      <c r="M394" s="210"/>
      <c r="N394" s="211"/>
      <c r="O394" s="211"/>
      <c r="P394" s="212">
        <f>SUM(P395:P458)</f>
        <v>0</v>
      </c>
      <c r="Q394" s="211"/>
      <c r="R394" s="212">
        <f>SUM(R395:R458)</f>
        <v>0.18911510000000001</v>
      </c>
      <c r="S394" s="211"/>
      <c r="T394" s="213">
        <f>SUM(T395:T458)</f>
        <v>0</v>
      </c>
      <c r="AR394" s="214" t="s">
        <v>90</v>
      </c>
      <c r="AT394" s="215" t="s">
        <v>80</v>
      </c>
      <c r="AU394" s="215" t="s">
        <v>88</v>
      </c>
      <c r="AY394" s="214" t="s">
        <v>158</v>
      </c>
      <c r="BK394" s="216">
        <f>SUM(BK395:BK458)</f>
        <v>0</v>
      </c>
    </row>
    <row r="395" s="1" customFormat="1" ht="16.5" customHeight="1">
      <c r="B395" s="39"/>
      <c r="C395" s="219" t="s">
        <v>493</v>
      </c>
      <c r="D395" s="219" t="s">
        <v>160</v>
      </c>
      <c r="E395" s="220" t="s">
        <v>494</v>
      </c>
      <c r="F395" s="221" t="s">
        <v>495</v>
      </c>
      <c r="G395" s="222" t="s">
        <v>163</v>
      </c>
      <c r="H395" s="223">
        <v>9.375</v>
      </c>
      <c r="I395" s="224"/>
      <c r="J395" s="225">
        <f>ROUND(I395*H395,2)</f>
        <v>0</v>
      </c>
      <c r="K395" s="221" t="s">
        <v>164</v>
      </c>
      <c r="L395" s="44"/>
      <c r="M395" s="226" t="s">
        <v>79</v>
      </c>
      <c r="N395" s="227" t="s">
        <v>51</v>
      </c>
      <c r="O395" s="80"/>
      <c r="P395" s="228">
        <f>O395*H395</f>
        <v>0</v>
      </c>
      <c r="Q395" s="228">
        <v>0.00029999999999999997</v>
      </c>
      <c r="R395" s="228">
        <f>Q395*H395</f>
        <v>0.0028124999999999999</v>
      </c>
      <c r="S395" s="228">
        <v>0</v>
      </c>
      <c r="T395" s="229">
        <f>S395*H395</f>
        <v>0</v>
      </c>
      <c r="AR395" s="17" t="s">
        <v>256</v>
      </c>
      <c r="AT395" s="17" t="s">
        <v>160</v>
      </c>
      <c r="AU395" s="17" t="s">
        <v>90</v>
      </c>
      <c r="AY395" s="17" t="s">
        <v>158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7" t="s">
        <v>88</v>
      </c>
      <c r="BK395" s="230">
        <f>ROUND(I395*H395,2)</f>
        <v>0</v>
      </c>
      <c r="BL395" s="17" t="s">
        <v>256</v>
      </c>
      <c r="BM395" s="17" t="s">
        <v>496</v>
      </c>
    </row>
    <row r="396" s="12" customFormat="1">
      <c r="B396" s="231"/>
      <c r="C396" s="232"/>
      <c r="D396" s="233" t="s">
        <v>166</v>
      </c>
      <c r="E396" s="234" t="s">
        <v>79</v>
      </c>
      <c r="F396" s="235" t="s">
        <v>167</v>
      </c>
      <c r="G396" s="232"/>
      <c r="H396" s="234" t="s">
        <v>79</v>
      </c>
      <c r="I396" s="236"/>
      <c r="J396" s="232"/>
      <c r="K396" s="232"/>
      <c r="L396" s="237"/>
      <c r="M396" s="238"/>
      <c r="N396" s="239"/>
      <c r="O396" s="239"/>
      <c r="P396" s="239"/>
      <c r="Q396" s="239"/>
      <c r="R396" s="239"/>
      <c r="S396" s="239"/>
      <c r="T396" s="240"/>
      <c r="AT396" s="241" t="s">
        <v>166</v>
      </c>
      <c r="AU396" s="241" t="s">
        <v>90</v>
      </c>
      <c r="AV396" s="12" t="s">
        <v>88</v>
      </c>
      <c r="AW396" s="12" t="s">
        <v>42</v>
      </c>
      <c r="AX396" s="12" t="s">
        <v>81</v>
      </c>
      <c r="AY396" s="241" t="s">
        <v>158</v>
      </c>
    </row>
    <row r="397" s="12" customFormat="1">
      <c r="B397" s="231"/>
      <c r="C397" s="232"/>
      <c r="D397" s="233" t="s">
        <v>166</v>
      </c>
      <c r="E397" s="234" t="s">
        <v>79</v>
      </c>
      <c r="F397" s="235" t="s">
        <v>174</v>
      </c>
      <c r="G397" s="232"/>
      <c r="H397" s="234" t="s">
        <v>79</v>
      </c>
      <c r="I397" s="236"/>
      <c r="J397" s="232"/>
      <c r="K397" s="232"/>
      <c r="L397" s="237"/>
      <c r="M397" s="238"/>
      <c r="N397" s="239"/>
      <c r="O397" s="239"/>
      <c r="P397" s="239"/>
      <c r="Q397" s="239"/>
      <c r="R397" s="239"/>
      <c r="S397" s="239"/>
      <c r="T397" s="240"/>
      <c r="AT397" s="241" t="s">
        <v>166</v>
      </c>
      <c r="AU397" s="241" t="s">
        <v>90</v>
      </c>
      <c r="AV397" s="12" t="s">
        <v>88</v>
      </c>
      <c r="AW397" s="12" t="s">
        <v>42</v>
      </c>
      <c r="AX397" s="12" t="s">
        <v>81</v>
      </c>
      <c r="AY397" s="241" t="s">
        <v>158</v>
      </c>
    </row>
    <row r="398" s="13" customFormat="1">
      <c r="B398" s="242"/>
      <c r="C398" s="243"/>
      <c r="D398" s="233" t="s">
        <v>166</v>
      </c>
      <c r="E398" s="244" t="s">
        <v>79</v>
      </c>
      <c r="F398" s="245" t="s">
        <v>175</v>
      </c>
      <c r="G398" s="243"/>
      <c r="H398" s="246">
        <v>1.95</v>
      </c>
      <c r="I398" s="247"/>
      <c r="J398" s="243"/>
      <c r="K398" s="243"/>
      <c r="L398" s="248"/>
      <c r="M398" s="249"/>
      <c r="N398" s="250"/>
      <c r="O398" s="250"/>
      <c r="P398" s="250"/>
      <c r="Q398" s="250"/>
      <c r="R398" s="250"/>
      <c r="S398" s="250"/>
      <c r="T398" s="251"/>
      <c r="AT398" s="252" t="s">
        <v>166</v>
      </c>
      <c r="AU398" s="252" t="s">
        <v>90</v>
      </c>
      <c r="AV398" s="13" t="s">
        <v>90</v>
      </c>
      <c r="AW398" s="13" t="s">
        <v>42</v>
      </c>
      <c r="AX398" s="13" t="s">
        <v>81</v>
      </c>
      <c r="AY398" s="252" t="s">
        <v>158</v>
      </c>
    </row>
    <row r="399" s="12" customFormat="1">
      <c r="B399" s="231"/>
      <c r="C399" s="232"/>
      <c r="D399" s="233" t="s">
        <v>166</v>
      </c>
      <c r="E399" s="234" t="s">
        <v>79</v>
      </c>
      <c r="F399" s="235" t="s">
        <v>176</v>
      </c>
      <c r="G399" s="232"/>
      <c r="H399" s="234" t="s">
        <v>79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AT399" s="241" t="s">
        <v>166</v>
      </c>
      <c r="AU399" s="241" t="s">
        <v>90</v>
      </c>
      <c r="AV399" s="12" t="s">
        <v>88</v>
      </c>
      <c r="AW399" s="12" t="s">
        <v>42</v>
      </c>
      <c r="AX399" s="12" t="s">
        <v>81</v>
      </c>
      <c r="AY399" s="241" t="s">
        <v>158</v>
      </c>
    </row>
    <row r="400" s="13" customFormat="1">
      <c r="B400" s="242"/>
      <c r="C400" s="243"/>
      <c r="D400" s="233" t="s">
        <v>166</v>
      </c>
      <c r="E400" s="244" t="s">
        <v>79</v>
      </c>
      <c r="F400" s="245" t="s">
        <v>177</v>
      </c>
      <c r="G400" s="243"/>
      <c r="H400" s="246">
        <v>2.0249999999999999</v>
      </c>
      <c r="I400" s="247"/>
      <c r="J400" s="243"/>
      <c r="K400" s="243"/>
      <c r="L400" s="248"/>
      <c r="M400" s="249"/>
      <c r="N400" s="250"/>
      <c r="O400" s="250"/>
      <c r="P400" s="250"/>
      <c r="Q400" s="250"/>
      <c r="R400" s="250"/>
      <c r="S400" s="250"/>
      <c r="T400" s="251"/>
      <c r="AT400" s="252" t="s">
        <v>166</v>
      </c>
      <c r="AU400" s="252" t="s">
        <v>90</v>
      </c>
      <c r="AV400" s="13" t="s">
        <v>90</v>
      </c>
      <c r="AW400" s="13" t="s">
        <v>42</v>
      </c>
      <c r="AX400" s="13" t="s">
        <v>81</v>
      </c>
      <c r="AY400" s="252" t="s">
        <v>158</v>
      </c>
    </row>
    <row r="401" s="13" customFormat="1">
      <c r="B401" s="242"/>
      <c r="C401" s="243"/>
      <c r="D401" s="233" t="s">
        <v>166</v>
      </c>
      <c r="E401" s="244" t="s">
        <v>79</v>
      </c>
      <c r="F401" s="245" t="s">
        <v>178</v>
      </c>
      <c r="G401" s="243"/>
      <c r="H401" s="246">
        <v>5.4000000000000004</v>
      </c>
      <c r="I401" s="247"/>
      <c r="J401" s="243"/>
      <c r="K401" s="243"/>
      <c r="L401" s="248"/>
      <c r="M401" s="249"/>
      <c r="N401" s="250"/>
      <c r="O401" s="250"/>
      <c r="P401" s="250"/>
      <c r="Q401" s="250"/>
      <c r="R401" s="250"/>
      <c r="S401" s="250"/>
      <c r="T401" s="251"/>
      <c r="AT401" s="252" t="s">
        <v>166</v>
      </c>
      <c r="AU401" s="252" t="s">
        <v>90</v>
      </c>
      <c r="AV401" s="13" t="s">
        <v>90</v>
      </c>
      <c r="AW401" s="13" t="s">
        <v>42</v>
      </c>
      <c r="AX401" s="13" t="s">
        <v>81</v>
      </c>
      <c r="AY401" s="252" t="s">
        <v>158</v>
      </c>
    </row>
    <row r="402" s="14" customFormat="1">
      <c r="B402" s="253"/>
      <c r="C402" s="254"/>
      <c r="D402" s="233" t="s">
        <v>166</v>
      </c>
      <c r="E402" s="255" t="s">
        <v>79</v>
      </c>
      <c r="F402" s="256" t="s">
        <v>170</v>
      </c>
      <c r="G402" s="254"/>
      <c r="H402" s="257">
        <v>9.375</v>
      </c>
      <c r="I402" s="258"/>
      <c r="J402" s="254"/>
      <c r="K402" s="254"/>
      <c r="L402" s="259"/>
      <c r="M402" s="260"/>
      <c r="N402" s="261"/>
      <c r="O402" s="261"/>
      <c r="P402" s="261"/>
      <c r="Q402" s="261"/>
      <c r="R402" s="261"/>
      <c r="S402" s="261"/>
      <c r="T402" s="262"/>
      <c r="AT402" s="263" t="s">
        <v>166</v>
      </c>
      <c r="AU402" s="263" t="s">
        <v>90</v>
      </c>
      <c r="AV402" s="14" t="s">
        <v>100</v>
      </c>
      <c r="AW402" s="14" t="s">
        <v>42</v>
      </c>
      <c r="AX402" s="14" t="s">
        <v>88</v>
      </c>
      <c r="AY402" s="263" t="s">
        <v>158</v>
      </c>
    </row>
    <row r="403" s="1" customFormat="1" ht="16.5" customHeight="1">
      <c r="B403" s="39"/>
      <c r="C403" s="219" t="s">
        <v>497</v>
      </c>
      <c r="D403" s="219" t="s">
        <v>160</v>
      </c>
      <c r="E403" s="220" t="s">
        <v>498</v>
      </c>
      <c r="F403" s="221" t="s">
        <v>499</v>
      </c>
      <c r="G403" s="222" t="s">
        <v>181</v>
      </c>
      <c r="H403" s="223">
        <v>18.25</v>
      </c>
      <c r="I403" s="224"/>
      <c r="J403" s="225">
        <f>ROUND(I403*H403,2)</f>
        <v>0</v>
      </c>
      <c r="K403" s="221" t="s">
        <v>164</v>
      </c>
      <c r="L403" s="44"/>
      <c r="M403" s="226" t="s">
        <v>79</v>
      </c>
      <c r="N403" s="227" t="s">
        <v>51</v>
      </c>
      <c r="O403" s="80"/>
      <c r="P403" s="228">
        <f>O403*H403</f>
        <v>0</v>
      </c>
      <c r="Q403" s="228">
        <v>0.00020000000000000001</v>
      </c>
      <c r="R403" s="228">
        <f>Q403*H403</f>
        <v>0.00365</v>
      </c>
      <c r="S403" s="228">
        <v>0</v>
      </c>
      <c r="T403" s="229">
        <f>S403*H403</f>
        <v>0</v>
      </c>
      <c r="AR403" s="17" t="s">
        <v>256</v>
      </c>
      <c r="AT403" s="17" t="s">
        <v>160</v>
      </c>
      <c r="AU403" s="17" t="s">
        <v>90</v>
      </c>
      <c r="AY403" s="17" t="s">
        <v>158</v>
      </c>
      <c r="BE403" s="230">
        <f>IF(N403="základní",J403,0)</f>
        <v>0</v>
      </c>
      <c r="BF403" s="230">
        <f>IF(N403="snížená",J403,0)</f>
        <v>0</v>
      </c>
      <c r="BG403" s="230">
        <f>IF(N403="zákl. přenesená",J403,0)</f>
        <v>0</v>
      </c>
      <c r="BH403" s="230">
        <f>IF(N403="sníž. přenesená",J403,0)</f>
        <v>0</v>
      </c>
      <c r="BI403" s="230">
        <f>IF(N403="nulová",J403,0)</f>
        <v>0</v>
      </c>
      <c r="BJ403" s="17" t="s">
        <v>88</v>
      </c>
      <c r="BK403" s="230">
        <f>ROUND(I403*H403,2)</f>
        <v>0</v>
      </c>
      <c r="BL403" s="17" t="s">
        <v>256</v>
      </c>
      <c r="BM403" s="17" t="s">
        <v>500</v>
      </c>
    </row>
    <row r="404" s="12" customFormat="1">
      <c r="B404" s="231"/>
      <c r="C404" s="232"/>
      <c r="D404" s="233" t="s">
        <v>166</v>
      </c>
      <c r="E404" s="234" t="s">
        <v>79</v>
      </c>
      <c r="F404" s="235" t="s">
        <v>167</v>
      </c>
      <c r="G404" s="232"/>
      <c r="H404" s="234" t="s">
        <v>79</v>
      </c>
      <c r="I404" s="236"/>
      <c r="J404" s="232"/>
      <c r="K404" s="232"/>
      <c r="L404" s="237"/>
      <c r="M404" s="238"/>
      <c r="N404" s="239"/>
      <c r="O404" s="239"/>
      <c r="P404" s="239"/>
      <c r="Q404" s="239"/>
      <c r="R404" s="239"/>
      <c r="S404" s="239"/>
      <c r="T404" s="240"/>
      <c r="AT404" s="241" t="s">
        <v>166</v>
      </c>
      <c r="AU404" s="241" t="s">
        <v>90</v>
      </c>
      <c r="AV404" s="12" t="s">
        <v>88</v>
      </c>
      <c r="AW404" s="12" t="s">
        <v>42</v>
      </c>
      <c r="AX404" s="12" t="s">
        <v>81</v>
      </c>
      <c r="AY404" s="241" t="s">
        <v>158</v>
      </c>
    </row>
    <row r="405" s="12" customFormat="1">
      <c r="B405" s="231"/>
      <c r="C405" s="232"/>
      <c r="D405" s="233" t="s">
        <v>166</v>
      </c>
      <c r="E405" s="234" t="s">
        <v>79</v>
      </c>
      <c r="F405" s="235" t="s">
        <v>174</v>
      </c>
      <c r="G405" s="232"/>
      <c r="H405" s="234" t="s">
        <v>79</v>
      </c>
      <c r="I405" s="236"/>
      <c r="J405" s="232"/>
      <c r="K405" s="232"/>
      <c r="L405" s="237"/>
      <c r="M405" s="238"/>
      <c r="N405" s="239"/>
      <c r="O405" s="239"/>
      <c r="P405" s="239"/>
      <c r="Q405" s="239"/>
      <c r="R405" s="239"/>
      <c r="S405" s="239"/>
      <c r="T405" s="240"/>
      <c r="AT405" s="241" t="s">
        <v>166</v>
      </c>
      <c r="AU405" s="241" t="s">
        <v>90</v>
      </c>
      <c r="AV405" s="12" t="s">
        <v>88</v>
      </c>
      <c r="AW405" s="12" t="s">
        <v>42</v>
      </c>
      <c r="AX405" s="12" t="s">
        <v>81</v>
      </c>
      <c r="AY405" s="241" t="s">
        <v>158</v>
      </c>
    </row>
    <row r="406" s="13" customFormat="1">
      <c r="B406" s="242"/>
      <c r="C406" s="243"/>
      <c r="D406" s="233" t="s">
        <v>166</v>
      </c>
      <c r="E406" s="244" t="s">
        <v>79</v>
      </c>
      <c r="F406" s="245" t="s">
        <v>183</v>
      </c>
      <c r="G406" s="243"/>
      <c r="H406" s="246">
        <v>4.2999999999999998</v>
      </c>
      <c r="I406" s="247"/>
      <c r="J406" s="243"/>
      <c r="K406" s="243"/>
      <c r="L406" s="248"/>
      <c r="M406" s="249"/>
      <c r="N406" s="250"/>
      <c r="O406" s="250"/>
      <c r="P406" s="250"/>
      <c r="Q406" s="250"/>
      <c r="R406" s="250"/>
      <c r="S406" s="250"/>
      <c r="T406" s="251"/>
      <c r="AT406" s="252" t="s">
        <v>166</v>
      </c>
      <c r="AU406" s="252" t="s">
        <v>90</v>
      </c>
      <c r="AV406" s="13" t="s">
        <v>90</v>
      </c>
      <c r="AW406" s="13" t="s">
        <v>42</v>
      </c>
      <c r="AX406" s="13" t="s">
        <v>81</v>
      </c>
      <c r="AY406" s="252" t="s">
        <v>158</v>
      </c>
    </row>
    <row r="407" s="12" customFormat="1">
      <c r="B407" s="231"/>
      <c r="C407" s="232"/>
      <c r="D407" s="233" t="s">
        <v>166</v>
      </c>
      <c r="E407" s="234" t="s">
        <v>79</v>
      </c>
      <c r="F407" s="235" t="s">
        <v>176</v>
      </c>
      <c r="G407" s="232"/>
      <c r="H407" s="234" t="s">
        <v>79</v>
      </c>
      <c r="I407" s="236"/>
      <c r="J407" s="232"/>
      <c r="K407" s="232"/>
      <c r="L407" s="237"/>
      <c r="M407" s="238"/>
      <c r="N407" s="239"/>
      <c r="O407" s="239"/>
      <c r="P407" s="239"/>
      <c r="Q407" s="239"/>
      <c r="R407" s="239"/>
      <c r="S407" s="239"/>
      <c r="T407" s="240"/>
      <c r="AT407" s="241" t="s">
        <v>166</v>
      </c>
      <c r="AU407" s="241" t="s">
        <v>90</v>
      </c>
      <c r="AV407" s="12" t="s">
        <v>88</v>
      </c>
      <c r="AW407" s="12" t="s">
        <v>42</v>
      </c>
      <c r="AX407" s="12" t="s">
        <v>81</v>
      </c>
      <c r="AY407" s="241" t="s">
        <v>158</v>
      </c>
    </row>
    <row r="408" s="13" customFormat="1">
      <c r="B408" s="242"/>
      <c r="C408" s="243"/>
      <c r="D408" s="233" t="s">
        <v>166</v>
      </c>
      <c r="E408" s="244" t="s">
        <v>79</v>
      </c>
      <c r="F408" s="245" t="s">
        <v>184</v>
      </c>
      <c r="G408" s="243"/>
      <c r="H408" s="246">
        <v>4.3499999999999996</v>
      </c>
      <c r="I408" s="247"/>
      <c r="J408" s="243"/>
      <c r="K408" s="243"/>
      <c r="L408" s="248"/>
      <c r="M408" s="249"/>
      <c r="N408" s="250"/>
      <c r="O408" s="250"/>
      <c r="P408" s="250"/>
      <c r="Q408" s="250"/>
      <c r="R408" s="250"/>
      <c r="S408" s="250"/>
      <c r="T408" s="251"/>
      <c r="AT408" s="252" t="s">
        <v>166</v>
      </c>
      <c r="AU408" s="252" t="s">
        <v>90</v>
      </c>
      <c r="AV408" s="13" t="s">
        <v>90</v>
      </c>
      <c r="AW408" s="13" t="s">
        <v>42</v>
      </c>
      <c r="AX408" s="13" t="s">
        <v>81</v>
      </c>
      <c r="AY408" s="252" t="s">
        <v>158</v>
      </c>
    </row>
    <row r="409" s="13" customFormat="1">
      <c r="B409" s="242"/>
      <c r="C409" s="243"/>
      <c r="D409" s="233" t="s">
        <v>166</v>
      </c>
      <c r="E409" s="244" t="s">
        <v>79</v>
      </c>
      <c r="F409" s="245" t="s">
        <v>185</v>
      </c>
      <c r="G409" s="243"/>
      <c r="H409" s="246">
        <v>3.6000000000000001</v>
      </c>
      <c r="I409" s="247"/>
      <c r="J409" s="243"/>
      <c r="K409" s="243"/>
      <c r="L409" s="248"/>
      <c r="M409" s="249"/>
      <c r="N409" s="250"/>
      <c r="O409" s="250"/>
      <c r="P409" s="250"/>
      <c r="Q409" s="250"/>
      <c r="R409" s="250"/>
      <c r="S409" s="250"/>
      <c r="T409" s="251"/>
      <c r="AT409" s="252" t="s">
        <v>166</v>
      </c>
      <c r="AU409" s="252" t="s">
        <v>90</v>
      </c>
      <c r="AV409" s="13" t="s">
        <v>90</v>
      </c>
      <c r="AW409" s="13" t="s">
        <v>42</v>
      </c>
      <c r="AX409" s="13" t="s">
        <v>81</v>
      </c>
      <c r="AY409" s="252" t="s">
        <v>158</v>
      </c>
    </row>
    <row r="410" s="13" customFormat="1">
      <c r="B410" s="242"/>
      <c r="C410" s="243"/>
      <c r="D410" s="233" t="s">
        <v>166</v>
      </c>
      <c r="E410" s="244" t="s">
        <v>79</v>
      </c>
      <c r="F410" s="245" t="s">
        <v>501</v>
      </c>
      <c r="G410" s="243"/>
      <c r="H410" s="246">
        <v>6</v>
      </c>
      <c r="I410" s="247"/>
      <c r="J410" s="243"/>
      <c r="K410" s="243"/>
      <c r="L410" s="248"/>
      <c r="M410" s="249"/>
      <c r="N410" s="250"/>
      <c r="O410" s="250"/>
      <c r="P410" s="250"/>
      <c r="Q410" s="250"/>
      <c r="R410" s="250"/>
      <c r="S410" s="250"/>
      <c r="T410" s="251"/>
      <c r="AT410" s="252" t="s">
        <v>166</v>
      </c>
      <c r="AU410" s="252" t="s">
        <v>90</v>
      </c>
      <c r="AV410" s="13" t="s">
        <v>90</v>
      </c>
      <c r="AW410" s="13" t="s">
        <v>42</v>
      </c>
      <c r="AX410" s="13" t="s">
        <v>81</v>
      </c>
      <c r="AY410" s="252" t="s">
        <v>158</v>
      </c>
    </row>
    <row r="411" s="14" customFormat="1">
      <c r="B411" s="253"/>
      <c r="C411" s="254"/>
      <c r="D411" s="233" t="s">
        <v>166</v>
      </c>
      <c r="E411" s="255" t="s">
        <v>79</v>
      </c>
      <c r="F411" s="256" t="s">
        <v>170</v>
      </c>
      <c r="G411" s="254"/>
      <c r="H411" s="257">
        <v>18.25</v>
      </c>
      <c r="I411" s="258"/>
      <c r="J411" s="254"/>
      <c r="K411" s="254"/>
      <c r="L411" s="259"/>
      <c r="M411" s="260"/>
      <c r="N411" s="261"/>
      <c r="O411" s="261"/>
      <c r="P411" s="261"/>
      <c r="Q411" s="261"/>
      <c r="R411" s="261"/>
      <c r="S411" s="261"/>
      <c r="T411" s="262"/>
      <c r="AT411" s="263" t="s">
        <v>166</v>
      </c>
      <c r="AU411" s="263" t="s">
        <v>90</v>
      </c>
      <c r="AV411" s="14" t="s">
        <v>100</v>
      </c>
      <c r="AW411" s="14" t="s">
        <v>42</v>
      </c>
      <c r="AX411" s="14" t="s">
        <v>88</v>
      </c>
      <c r="AY411" s="263" t="s">
        <v>158</v>
      </c>
    </row>
    <row r="412" s="1" customFormat="1" ht="16.5" customHeight="1">
      <c r="B412" s="39"/>
      <c r="C412" s="264" t="s">
        <v>502</v>
      </c>
      <c r="D412" s="264" t="s">
        <v>294</v>
      </c>
      <c r="E412" s="265" t="s">
        <v>503</v>
      </c>
      <c r="F412" s="266" t="s">
        <v>504</v>
      </c>
      <c r="G412" s="267" t="s">
        <v>181</v>
      </c>
      <c r="H412" s="268">
        <v>20.074999999999999</v>
      </c>
      <c r="I412" s="269"/>
      <c r="J412" s="270">
        <f>ROUND(I412*H412,2)</f>
        <v>0</v>
      </c>
      <c r="K412" s="266" t="s">
        <v>164</v>
      </c>
      <c r="L412" s="271"/>
      <c r="M412" s="272" t="s">
        <v>79</v>
      </c>
      <c r="N412" s="273" t="s">
        <v>51</v>
      </c>
      <c r="O412" s="80"/>
      <c r="P412" s="228">
        <f>O412*H412</f>
        <v>0</v>
      </c>
      <c r="Q412" s="228">
        <v>6.0000000000000002E-05</v>
      </c>
      <c r="R412" s="228">
        <f>Q412*H412</f>
        <v>0.0012045000000000001</v>
      </c>
      <c r="S412" s="228">
        <v>0</v>
      </c>
      <c r="T412" s="229">
        <f>S412*H412</f>
        <v>0</v>
      </c>
      <c r="AR412" s="17" t="s">
        <v>297</v>
      </c>
      <c r="AT412" s="17" t="s">
        <v>294</v>
      </c>
      <c r="AU412" s="17" t="s">
        <v>90</v>
      </c>
      <c r="AY412" s="17" t="s">
        <v>158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7" t="s">
        <v>88</v>
      </c>
      <c r="BK412" s="230">
        <f>ROUND(I412*H412,2)</f>
        <v>0</v>
      </c>
      <c r="BL412" s="17" t="s">
        <v>256</v>
      </c>
      <c r="BM412" s="17" t="s">
        <v>505</v>
      </c>
    </row>
    <row r="413" s="13" customFormat="1">
      <c r="B413" s="242"/>
      <c r="C413" s="243"/>
      <c r="D413" s="233" t="s">
        <v>166</v>
      </c>
      <c r="E413" s="243"/>
      <c r="F413" s="245" t="s">
        <v>506</v>
      </c>
      <c r="G413" s="243"/>
      <c r="H413" s="246">
        <v>20.074999999999999</v>
      </c>
      <c r="I413" s="247"/>
      <c r="J413" s="243"/>
      <c r="K413" s="243"/>
      <c r="L413" s="248"/>
      <c r="M413" s="249"/>
      <c r="N413" s="250"/>
      <c r="O413" s="250"/>
      <c r="P413" s="250"/>
      <c r="Q413" s="250"/>
      <c r="R413" s="250"/>
      <c r="S413" s="250"/>
      <c r="T413" s="251"/>
      <c r="AT413" s="252" t="s">
        <v>166</v>
      </c>
      <c r="AU413" s="252" t="s">
        <v>90</v>
      </c>
      <c r="AV413" s="13" t="s">
        <v>90</v>
      </c>
      <c r="AW413" s="13" t="s">
        <v>4</v>
      </c>
      <c r="AX413" s="13" t="s">
        <v>88</v>
      </c>
      <c r="AY413" s="252" t="s">
        <v>158</v>
      </c>
    </row>
    <row r="414" s="1" customFormat="1" ht="22.5" customHeight="1">
      <c r="B414" s="39"/>
      <c r="C414" s="219" t="s">
        <v>507</v>
      </c>
      <c r="D414" s="219" t="s">
        <v>160</v>
      </c>
      <c r="E414" s="220" t="s">
        <v>508</v>
      </c>
      <c r="F414" s="221" t="s">
        <v>509</v>
      </c>
      <c r="G414" s="222" t="s">
        <v>163</v>
      </c>
      <c r="H414" s="223">
        <v>9.375</v>
      </c>
      <c r="I414" s="224"/>
      <c r="J414" s="225">
        <f>ROUND(I414*H414,2)</f>
        <v>0</v>
      </c>
      <c r="K414" s="221" t="s">
        <v>164</v>
      </c>
      <c r="L414" s="44"/>
      <c r="M414" s="226" t="s">
        <v>79</v>
      </c>
      <c r="N414" s="227" t="s">
        <v>51</v>
      </c>
      <c r="O414" s="80"/>
      <c r="P414" s="228">
        <f>O414*H414</f>
        <v>0</v>
      </c>
      <c r="Q414" s="228">
        <v>0.0053</v>
      </c>
      <c r="R414" s="228">
        <f>Q414*H414</f>
        <v>0.049687500000000002</v>
      </c>
      <c r="S414" s="228">
        <v>0</v>
      </c>
      <c r="T414" s="229">
        <f>S414*H414</f>
        <v>0</v>
      </c>
      <c r="AR414" s="17" t="s">
        <v>256</v>
      </c>
      <c r="AT414" s="17" t="s">
        <v>160</v>
      </c>
      <c r="AU414" s="17" t="s">
        <v>90</v>
      </c>
      <c r="AY414" s="17" t="s">
        <v>158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7" t="s">
        <v>88</v>
      </c>
      <c r="BK414" s="230">
        <f>ROUND(I414*H414,2)</f>
        <v>0</v>
      </c>
      <c r="BL414" s="17" t="s">
        <v>256</v>
      </c>
      <c r="BM414" s="17" t="s">
        <v>510</v>
      </c>
    </row>
    <row r="415" s="12" customFormat="1">
      <c r="B415" s="231"/>
      <c r="C415" s="232"/>
      <c r="D415" s="233" t="s">
        <v>166</v>
      </c>
      <c r="E415" s="234" t="s">
        <v>79</v>
      </c>
      <c r="F415" s="235" t="s">
        <v>167</v>
      </c>
      <c r="G415" s="232"/>
      <c r="H415" s="234" t="s">
        <v>79</v>
      </c>
      <c r="I415" s="236"/>
      <c r="J415" s="232"/>
      <c r="K415" s="232"/>
      <c r="L415" s="237"/>
      <c r="M415" s="238"/>
      <c r="N415" s="239"/>
      <c r="O415" s="239"/>
      <c r="P415" s="239"/>
      <c r="Q415" s="239"/>
      <c r="R415" s="239"/>
      <c r="S415" s="239"/>
      <c r="T415" s="240"/>
      <c r="AT415" s="241" t="s">
        <v>166</v>
      </c>
      <c r="AU415" s="241" t="s">
        <v>90</v>
      </c>
      <c r="AV415" s="12" t="s">
        <v>88</v>
      </c>
      <c r="AW415" s="12" t="s">
        <v>42</v>
      </c>
      <c r="AX415" s="12" t="s">
        <v>81</v>
      </c>
      <c r="AY415" s="241" t="s">
        <v>158</v>
      </c>
    </row>
    <row r="416" s="12" customFormat="1">
      <c r="B416" s="231"/>
      <c r="C416" s="232"/>
      <c r="D416" s="233" t="s">
        <v>166</v>
      </c>
      <c r="E416" s="234" t="s">
        <v>79</v>
      </c>
      <c r="F416" s="235" t="s">
        <v>174</v>
      </c>
      <c r="G416" s="232"/>
      <c r="H416" s="234" t="s">
        <v>79</v>
      </c>
      <c r="I416" s="236"/>
      <c r="J416" s="232"/>
      <c r="K416" s="232"/>
      <c r="L416" s="237"/>
      <c r="M416" s="238"/>
      <c r="N416" s="239"/>
      <c r="O416" s="239"/>
      <c r="P416" s="239"/>
      <c r="Q416" s="239"/>
      <c r="R416" s="239"/>
      <c r="S416" s="239"/>
      <c r="T416" s="240"/>
      <c r="AT416" s="241" t="s">
        <v>166</v>
      </c>
      <c r="AU416" s="241" t="s">
        <v>90</v>
      </c>
      <c r="AV416" s="12" t="s">
        <v>88</v>
      </c>
      <c r="AW416" s="12" t="s">
        <v>42</v>
      </c>
      <c r="AX416" s="12" t="s">
        <v>81</v>
      </c>
      <c r="AY416" s="241" t="s">
        <v>158</v>
      </c>
    </row>
    <row r="417" s="13" customFormat="1">
      <c r="B417" s="242"/>
      <c r="C417" s="243"/>
      <c r="D417" s="233" t="s">
        <v>166</v>
      </c>
      <c r="E417" s="244" t="s">
        <v>79</v>
      </c>
      <c r="F417" s="245" t="s">
        <v>175</v>
      </c>
      <c r="G417" s="243"/>
      <c r="H417" s="246">
        <v>1.95</v>
      </c>
      <c r="I417" s="247"/>
      <c r="J417" s="243"/>
      <c r="K417" s="243"/>
      <c r="L417" s="248"/>
      <c r="M417" s="249"/>
      <c r="N417" s="250"/>
      <c r="O417" s="250"/>
      <c r="P417" s="250"/>
      <c r="Q417" s="250"/>
      <c r="R417" s="250"/>
      <c r="S417" s="250"/>
      <c r="T417" s="251"/>
      <c r="AT417" s="252" t="s">
        <v>166</v>
      </c>
      <c r="AU417" s="252" t="s">
        <v>90</v>
      </c>
      <c r="AV417" s="13" t="s">
        <v>90</v>
      </c>
      <c r="AW417" s="13" t="s">
        <v>42</v>
      </c>
      <c r="AX417" s="13" t="s">
        <v>81</v>
      </c>
      <c r="AY417" s="252" t="s">
        <v>158</v>
      </c>
    </row>
    <row r="418" s="12" customFormat="1">
      <c r="B418" s="231"/>
      <c r="C418" s="232"/>
      <c r="D418" s="233" t="s">
        <v>166</v>
      </c>
      <c r="E418" s="234" t="s">
        <v>79</v>
      </c>
      <c r="F418" s="235" t="s">
        <v>176</v>
      </c>
      <c r="G418" s="232"/>
      <c r="H418" s="234" t="s">
        <v>79</v>
      </c>
      <c r="I418" s="236"/>
      <c r="J418" s="232"/>
      <c r="K418" s="232"/>
      <c r="L418" s="237"/>
      <c r="M418" s="238"/>
      <c r="N418" s="239"/>
      <c r="O418" s="239"/>
      <c r="P418" s="239"/>
      <c r="Q418" s="239"/>
      <c r="R418" s="239"/>
      <c r="S418" s="239"/>
      <c r="T418" s="240"/>
      <c r="AT418" s="241" t="s">
        <v>166</v>
      </c>
      <c r="AU418" s="241" t="s">
        <v>90</v>
      </c>
      <c r="AV418" s="12" t="s">
        <v>88</v>
      </c>
      <c r="AW418" s="12" t="s">
        <v>42</v>
      </c>
      <c r="AX418" s="12" t="s">
        <v>81</v>
      </c>
      <c r="AY418" s="241" t="s">
        <v>158</v>
      </c>
    </row>
    <row r="419" s="13" customFormat="1">
      <c r="B419" s="242"/>
      <c r="C419" s="243"/>
      <c r="D419" s="233" t="s">
        <v>166</v>
      </c>
      <c r="E419" s="244" t="s">
        <v>79</v>
      </c>
      <c r="F419" s="245" t="s">
        <v>177</v>
      </c>
      <c r="G419" s="243"/>
      <c r="H419" s="246">
        <v>2.0249999999999999</v>
      </c>
      <c r="I419" s="247"/>
      <c r="J419" s="243"/>
      <c r="K419" s="243"/>
      <c r="L419" s="248"/>
      <c r="M419" s="249"/>
      <c r="N419" s="250"/>
      <c r="O419" s="250"/>
      <c r="P419" s="250"/>
      <c r="Q419" s="250"/>
      <c r="R419" s="250"/>
      <c r="S419" s="250"/>
      <c r="T419" s="251"/>
      <c r="AT419" s="252" t="s">
        <v>166</v>
      </c>
      <c r="AU419" s="252" t="s">
        <v>90</v>
      </c>
      <c r="AV419" s="13" t="s">
        <v>90</v>
      </c>
      <c r="AW419" s="13" t="s">
        <v>42</v>
      </c>
      <c r="AX419" s="13" t="s">
        <v>81</v>
      </c>
      <c r="AY419" s="252" t="s">
        <v>158</v>
      </c>
    </row>
    <row r="420" s="13" customFormat="1">
      <c r="B420" s="242"/>
      <c r="C420" s="243"/>
      <c r="D420" s="233" t="s">
        <v>166</v>
      </c>
      <c r="E420" s="244" t="s">
        <v>79</v>
      </c>
      <c r="F420" s="245" t="s">
        <v>178</v>
      </c>
      <c r="G420" s="243"/>
      <c r="H420" s="246">
        <v>5.4000000000000004</v>
      </c>
      <c r="I420" s="247"/>
      <c r="J420" s="243"/>
      <c r="K420" s="243"/>
      <c r="L420" s="248"/>
      <c r="M420" s="249"/>
      <c r="N420" s="250"/>
      <c r="O420" s="250"/>
      <c r="P420" s="250"/>
      <c r="Q420" s="250"/>
      <c r="R420" s="250"/>
      <c r="S420" s="250"/>
      <c r="T420" s="251"/>
      <c r="AT420" s="252" t="s">
        <v>166</v>
      </c>
      <c r="AU420" s="252" t="s">
        <v>90</v>
      </c>
      <c r="AV420" s="13" t="s">
        <v>90</v>
      </c>
      <c r="AW420" s="13" t="s">
        <v>42</v>
      </c>
      <c r="AX420" s="13" t="s">
        <v>81</v>
      </c>
      <c r="AY420" s="252" t="s">
        <v>158</v>
      </c>
    </row>
    <row r="421" s="14" customFormat="1">
      <c r="B421" s="253"/>
      <c r="C421" s="254"/>
      <c r="D421" s="233" t="s">
        <v>166</v>
      </c>
      <c r="E421" s="255" t="s">
        <v>79</v>
      </c>
      <c r="F421" s="256" t="s">
        <v>170</v>
      </c>
      <c r="G421" s="254"/>
      <c r="H421" s="257">
        <v>9.375</v>
      </c>
      <c r="I421" s="258"/>
      <c r="J421" s="254"/>
      <c r="K421" s="254"/>
      <c r="L421" s="259"/>
      <c r="M421" s="260"/>
      <c r="N421" s="261"/>
      <c r="O421" s="261"/>
      <c r="P421" s="261"/>
      <c r="Q421" s="261"/>
      <c r="R421" s="261"/>
      <c r="S421" s="261"/>
      <c r="T421" s="262"/>
      <c r="AT421" s="263" t="s">
        <v>166</v>
      </c>
      <c r="AU421" s="263" t="s">
        <v>90</v>
      </c>
      <c r="AV421" s="14" t="s">
        <v>100</v>
      </c>
      <c r="AW421" s="14" t="s">
        <v>42</v>
      </c>
      <c r="AX421" s="14" t="s">
        <v>88</v>
      </c>
      <c r="AY421" s="263" t="s">
        <v>158</v>
      </c>
    </row>
    <row r="422" s="1" customFormat="1" ht="16.5" customHeight="1">
      <c r="B422" s="39"/>
      <c r="C422" s="264" t="s">
        <v>511</v>
      </c>
      <c r="D422" s="264" t="s">
        <v>294</v>
      </c>
      <c r="E422" s="265" t="s">
        <v>512</v>
      </c>
      <c r="F422" s="266" t="s">
        <v>513</v>
      </c>
      <c r="G422" s="267" t="s">
        <v>163</v>
      </c>
      <c r="H422" s="268">
        <v>9.2200000000000006</v>
      </c>
      <c r="I422" s="269"/>
      <c r="J422" s="270">
        <f>ROUND(I422*H422,2)</f>
        <v>0</v>
      </c>
      <c r="K422" s="266" t="s">
        <v>79</v>
      </c>
      <c r="L422" s="271"/>
      <c r="M422" s="272" t="s">
        <v>79</v>
      </c>
      <c r="N422" s="273" t="s">
        <v>51</v>
      </c>
      <c r="O422" s="80"/>
      <c r="P422" s="228">
        <f>O422*H422</f>
        <v>0</v>
      </c>
      <c r="Q422" s="228">
        <v>0.0129</v>
      </c>
      <c r="R422" s="228">
        <f>Q422*H422</f>
        <v>0.118938</v>
      </c>
      <c r="S422" s="228">
        <v>0</v>
      </c>
      <c r="T422" s="229">
        <f>S422*H422</f>
        <v>0</v>
      </c>
      <c r="AR422" s="17" t="s">
        <v>297</v>
      </c>
      <c r="AT422" s="17" t="s">
        <v>294</v>
      </c>
      <c r="AU422" s="17" t="s">
        <v>90</v>
      </c>
      <c r="AY422" s="17" t="s">
        <v>158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88</v>
      </c>
      <c r="BK422" s="230">
        <f>ROUND(I422*H422,2)</f>
        <v>0</v>
      </c>
      <c r="BL422" s="17" t="s">
        <v>256</v>
      </c>
      <c r="BM422" s="17" t="s">
        <v>514</v>
      </c>
    </row>
    <row r="423" s="12" customFormat="1">
      <c r="B423" s="231"/>
      <c r="C423" s="232"/>
      <c r="D423" s="233" t="s">
        <v>166</v>
      </c>
      <c r="E423" s="234" t="s">
        <v>79</v>
      </c>
      <c r="F423" s="235" t="s">
        <v>515</v>
      </c>
      <c r="G423" s="232"/>
      <c r="H423" s="234" t="s">
        <v>79</v>
      </c>
      <c r="I423" s="236"/>
      <c r="J423" s="232"/>
      <c r="K423" s="232"/>
      <c r="L423" s="237"/>
      <c r="M423" s="238"/>
      <c r="N423" s="239"/>
      <c r="O423" s="239"/>
      <c r="P423" s="239"/>
      <c r="Q423" s="239"/>
      <c r="R423" s="239"/>
      <c r="S423" s="239"/>
      <c r="T423" s="240"/>
      <c r="AT423" s="241" t="s">
        <v>166</v>
      </c>
      <c r="AU423" s="241" t="s">
        <v>90</v>
      </c>
      <c r="AV423" s="12" t="s">
        <v>88</v>
      </c>
      <c r="AW423" s="12" t="s">
        <v>42</v>
      </c>
      <c r="AX423" s="12" t="s">
        <v>81</v>
      </c>
      <c r="AY423" s="241" t="s">
        <v>158</v>
      </c>
    </row>
    <row r="424" s="12" customFormat="1">
      <c r="B424" s="231"/>
      <c r="C424" s="232"/>
      <c r="D424" s="233" t="s">
        <v>166</v>
      </c>
      <c r="E424" s="234" t="s">
        <v>79</v>
      </c>
      <c r="F424" s="235" t="s">
        <v>167</v>
      </c>
      <c r="G424" s="232"/>
      <c r="H424" s="234" t="s">
        <v>79</v>
      </c>
      <c r="I424" s="236"/>
      <c r="J424" s="232"/>
      <c r="K424" s="232"/>
      <c r="L424" s="237"/>
      <c r="M424" s="238"/>
      <c r="N424" s="239"/>
      <c r="O424" s="239"/>
      <c r="P424" s="239"/>
      <c r="Q424" s="239"/>
      <c r="R424" s="239"/>
      <c r="S424" s="239"/>
      <c r="T424" s="240"/>
      <c r="AT424" s="241" t="s">
        <v>166</v>
      </c>
      <c r="AU424" s="241" t="s">
        <v>90</v>
      </c>
      <c r="AV424" s="12" t="s">
        <v>88</v>
      </c>
      <c r="AW424" s="12" t="s">
        <v>42</v>
      </c>
      <c r="AX424" s="12" t="s">
        <v>81</v>
      </c>
      <c r="AY424" s="241" t="s">
        <v>158</v>
      </c>
    </row>
    <row r="425" s="12" customFormat="1">
      <c r="B425" s="231"/>
      <c r="C425" s="232"/>
      <c r="D425" s="233" t="s">
        <v>166</v>
      </c>
      <c r="E425" s="234" t="s">
        <v>79</v>
      </c>
      <c r="F425" s="235" t="s">
        <v>174</v>
      </c>
      <c r="G425" s="232"/>
      <c r="H425" s="234" t="s">
        <v>79</v>
      </c>
      <c r="I425" s="236"/>
      <c r="J425" s="232"/>
      <c r="K425" s="232"/>
      <c r="L425" s="237"/>
      <c r="M425" s="238"/>
      <c r="N425" s="239"/>
      <c r="O425" s="239"/>
      <c r="P425" s="239"/>
      <c r="Q425" s="239"/>
      <c r="R425" s="239"/>
      <c r="S425" s="239"/>
      <c r="T425" s="240"/>
      <c r="AT425" s="241" t="s">
        <v>166</v>
      </c>
      <c r="AU425" s="241" t="s">
        <v>90</v>
      </c>
      <c r="AV425" s="12" t="s">
        <v>88</v>
      </c>
      <c r="AW425" s="12" t="s">
        <v>42</v>
      </c>
      <c r="AX425" s="12" t="s">
        <v>81</v>
      </c>
      <c r="AY425" s="241" t="s">
        <v>158</v>
      </c>
    </row>
    <row r="426" s="13" customFormat="1">
      <c r="B426" s="242"/>
      <c r="C426" s="243"/>
      <c r="D426" s="233" t="s">
        <v>166</v>
      </c>
      <c r="E426" s="244" t="s">
        <v>79</v>
      </c>
      <c r="F426" s="245" t="s">
        <v>516</v>
      </c>
      <c r="G426" s="243"/>
      <c r="H426" s="246">
        <v>1.4630000000000001</v>
      </c>
      <c r="I426" s="247"/>
      <c r="J426" s="243"/>
      <c r="K426" s="243"/>
      <c r="L426" s="248"/>
      <c r="M426" s="249"/>
      <c r="N426" s="250"/>
      <c r="O426" s="250"/>
      <c r="P426" s="250"/>
      <c r="Q426" s="250"/>
      <c r="R426" s="250"/>
      <c r="S426" s="250"/>
      <c r="T426" s="251"/>
      <c r="AT426" s="252" t="s">
        <v>166</v>
      </c>
      <c r="AU426" s="252" t="s">
        <v>90</v>
      </c>
      <c r="AV426" s="13" t="s">
        <v>90</v>
      </c>
      <c r="AW426" s="13" t="s">
        <v>42</v>
      </c>
      <c r="AX426" s="13" t="s">
        <v>81</v>
      </c>
      <c r="AY426" s="252" t="s">
        <v>158</v>
      </c>
    </row>
    <row r="427" s="12" customFormat="1">
      <c r="B427" s="231"/>
      <c r="C427" s="232"/>
      <c r="D427" s="233" t="s">
        <v>166</v>
      </c>
      <c r="E427" s="234" t="s">
        <v>79</v>
      </c>
      <c r="F427" s="235" t="s">
        <v>176</v>
      </c>
      <c r="G427" s="232"/>
      <c r="H427" s="234" t="s">
        <v>79</v>
      </c>
      <c r="I427" s="236"/>
      <c r="J427" s="232"/>
      <c r="K427" s="232"/>
      <c r="L427" s="237"/>
      <c r="M427" s="238"/>
      <c r="N427" s="239"/>
      <c r="O427" s="239"/>
      <c r="P427" s="239"/>
      <c r="Q427" s="239"/>
      <c r="R427" s="239"/>
      <c r="S427" s="239"/>
      <c r="T427" s="240"/>
      <c r="AT427" s="241" t="s">
        <v>166</v>
      </c>
      <c r="AU427" s="241" t="s">
        <v>90</v>
      </c>
      <c r="AV427" s="12" t="s">
        <v>88</v>
      </c>
      <c r="AW427" s="12" t="s">
        <v>42</v>
      </c>
      <c r="AX427" s="12" t="s">
        <v>81</v>
      </c>
      <c r="AY427" s="241" t="s">
        <v>158</v>
      </c>
    </row>
    <row r="428" s="13" customFormat="1">
      <c r="B428" s="242"/>
      <c r="C428" s="243"/>
      <c r="D428" s="233" t="s">
        <v>166</v>
      </c>
      <c r="E428" s="244" t="s">
        <v>79</v>
      </c>
      <c r="F428" s="245" t="s">
        <v>517</v>
      </c>
      <c r="G428" s="243"/>
      <c r="H428" s="246">
        <v>1.5189999999999999</v>
      </c>
      <c r="I428" s="247"/>
      <c r="J428" s="243"/>
      <c r="K428" s="243"/>
      <c r="L428" s="248"/>
      <c r="M428" s="249"/>
      <c r="N428" s="250"/>
      <c r="O428" s="250"/>
      <c r="P428" s="250"/>
      <c r="Q428" s="250"/>
      <c r="R428" s="250"/>
      <c r="S428" s="250"/>
      <c r="T428" s="251"/>
      <c r="AT428" s="252" t="s">
        <v>166</v>
      </c>
      <c r="AU428" s="252" t="s">
        <v>90</v>
      </c>
      <c r="AV428" s="13" t="s">
        <v>90</v>
      </c>
      <c r="AW428" s="13" t="s">
        <v>42</v>
      </c>
      <c r="AX428" s="13" t="s">
        <v>81</v>
      </c>
      <c r="AY428" s="252" t="s">
        <v>158</v>
      </c>
    </row>
    <row r="429" s="13" customFormat="1">
      <c r="B429" s="242"/>
      <c r="C429" s="243"/>
      <c r="D429" s="233" t="s">
        <v>166</v>
      </c>
      <c r="E429" s="244" t="s">
        <v>79</v>
      </c>
      <c r="F429" s="245" t="s">
        <v>178</v>
      </c>
      <c r="G429" s="243"/>
      <c r="H429" s="246">
        <v>5.4000000000000004</v>
      </c>
      <c r="I429" s="247"/>
      <c r="J429" s="243"/>
      <c r="K429" s="243"/>
      <c r="L429" s="248"/>
      <c r="M429" s="249"/>
      <c r="N429" s="250"/>
      <c r="O429" s="250"/>
      <c r="P429" s="250"/>
      <c r="Q429" s="250"/>
      <c r="R429" s="250"/>
      <c r="S429" s="250"/>
      <c r="T429" s="251"/>
      <c r="AT429" s="252" t="s">
        <v>166</v>
      </c>
      <c r="AU429" s="252" t="s">
        <v>90</v>
      </c>
      <c r="AV429" s="13" t="s">
        <v>90</v>
      </c>
      <c r="AW429" s="13" t="s">
        <v>42</v>
      </c>
      <c r="AX429" s="13" t="s">
        <v>81</v>
      </c>
      <c r="AY429" s="252" t="s">
        <v>158</v>
      </c>
    </row>
    <row r="430" s="14" customFormat="1">
      <c r="B430" s="253"/>
      <c r="C430" s="254"/>
      <c r="D430" s="233" t="s">
        <v>166</v>
      </c>
      <c r="E430" s="255" t="s">
        <v>79</v>
      </c>
      <c r="F430" s="256" t="s">
        <v>170</v>
      </c>
      <c r="G430" s="254"/>
      <c r="H430" s="257">
        <v>8.3819999999999997</v>
      </c>
      <c r="I430" s="258"/>
      <c r="J430" s="254"/>
      <c r="K430" s="254"/>
      <c r="L430" s="259"/>
      <c r="M430" s="260"/>
      <c r="N430" s="261"/>
      <c r="O430" s="261"/>
      <c r="P430" s="261"/>
      <c r="Q430" s="261"/>
      <c r="R430" s="261"/>
      <c r="S430" s="261"/>
      <c r="T430" s="262"/>
      <c r="AT430" s="263" t="s">
        <v>166</v>
      </c>
      <c r="AU430" s="263" t="s">
        <v>90</v>
      </c>
      <c r="AV430" s="14" t="s">
        <v>100</v>
      </c>
      <c r="AW430" s="14" t="s">
        <v>42</v>
      </c>
      <c r="AX430" s="14" t="s">
        <v>88</v>
      </c>
      <c r="AY430" s="263" t="s">
        <v>158</v>
      </c>
    </row>
    <row r="431" s="13" customFormat="1">
      <c r="B431" s="242"/>
      <c r="C431" s="243"/>
      <c r="D431" s="233" t="s">
        <v>166</v>
      </c>
      <c r="E431" s="243"/>
      <c r="F431" s="245" t="s">
        <v>518</v>
      </c>
      <c r="G431" s="243"/>
      <c r="H431" s="246">
        <v>9.2200000000000006</v>
      </c>
      <c r="I431" s="247"/>
      <c r="J431" s="243"/>
      <c r="K431" s="243"/>
      <c r="L431" s="248"/>
      <c r="M431" s="249"/>
      <c r="N431" s="250"/>
      <c r="O431" s="250"/>
      <c r="P431" s="250"/>
      <c r="Q431" s="250"/>
      <c r="R431" s="250"/>
      <c r="S431" s="250"/>
      <c r="T431" s="251"/>
      <c r="AT431" s="252" t="s">
        <v>166</v>
      </c>
      <c r="AU431" s="252" t="s">
        <v>90</v>
      </c>
      <c r="AV431" s="13" t="s">
        <v>90</v>
      </c>
      <c r="AW431" s="13" t="s">
        <v>4</v>
      </c>
      <c r="AX431" s="13" t="s">
        <v>88</v>
      </c>
      <c r="AY431" s="252" t="s">
        <v>158</v>
      </c>
    </row>
    <row r="432" s="1" customFormat="1" ht="16.5" customHeight="1">
      <c r="B432" s="39"/>
      <c r="C432" s="264" t="s">
        <v>519</v>
      </c>
      <c r="D432" s="264" t="s">
        <v>294</v>
      </c>
      <c r="E432" s="265" t="s">
        <v>520</v>
      </c>
      <c r="F432" s="266" t="s">
        <v>521</v>
      </c>
      <c r="G432" s="267" t="s">
        <v>163</v>
      </c>
      <c r="H432" s="268">
        <v>0.99399999999999999</v>
      </c>
      <c r="I432" s="269"/>
      <c r="J432" s="270">
        <f>ROUND(I432*H432,2)</f>
        <v>0</v>
      </c>
      <c r="K432" s="266" t="s">
        <v>79</v>
      </c>
      <c r="L432" s="271"/>
      <c r="M432" s="272" t="s">
        <v>79</v>
      </c>
      <c r="N432" s="273" t="s">
        <v>51</v>
      </c>
      <c r="O432" s="80"/>
      <c r="P432" s="228">
        <f>O432*H432</f>
        <v>0</v>
      </c>
      <c r="Q432" s="228">
        <v>0.0129</v>
      </c>
      <c r="R432" s="228">
        <f>Q432*H432</f>
        <v>0.0128226</v>
      </c>
      <c r="S432" s="228">
        <v>0</v>
      </c>
      <c r="T432" s="229">
        <f>S432*H432</f>
        <v>0</v>
      </c>
      <c r="AR432" s="17" t="s">
        <v>297</v>
      </c>
      <c r="AT432" s="17" t="s">
        <v>294</v>
      </c>
      <c r="AU432" s="17" t="s">
        <v>90</v>
      </c>
      <c r="AY432" s="17" t="s">
        <v>158</v>
      </c>
      <c r="BE432" s="230">
        <f>IF(N432="základní",J432,0)</f>
        <v>0</v>
      </c>
      <c r="BF432" s="230">
        <f>IF(N432="snížená",J432,0)</f>
        <v>0</v>
      </c>
      <c r="BG432" s="230">
        <f>IF(N432="zákl. přenesená",J432,0)</f>
        <v>0</v>
      </c>
      <c r="BH432" s="230">
        <f>IF(N432="sníž. přenesená",J432,0)</f>
        <v>0</v>
      </c>
      <c r="BI432" s="230">
        <f>IF(N432="nulová",J432,0)</f>
        <v>0</v>
      </c>
      <c r="BJ432" s="17" t="s">
        <v>88</v>
      </c>
      <c r="BK432" s="230">
        <f>ROUND(I432*H432,2)</f>
        <v>0</v>
      </c>
      <c r="BL432" s="17" t="s">
        <v>256</v>
      </c>
      <c r="BM432" s="17" t="s">
        <v>522</v>
      </c>
    </row>
    <row r="433" s="12" customFormat="1">
      <c r="B433" s="231"/>
      <c r="C433" s="232"/>
      <c r="D433" s="233" t="s">
        <v>166</v>
      </c>
      <c r="E433" s="234" t="s">
        <v>79</v>
      </c>
      <c r="F433" s="235" t="s">
        <v>523</v>
      </c>
      <c r="G433" s="232"/>
      <c r="H433" s="234" t="s">
        <v>79</v>
      </c>
      <c r="I433" s="236"/>
      <c r="J433" s="232"/>
      <c r="K433" s="232"/>
      <c r="L433" s="237"/>
      <c r="M433" s="238"/>
      <c r="N433" s="239"/>
      <c r="O433" s="239"/>
      <c r="P433" s="239"/>
      <c r="Q433" s="239"/>
      <c r="R433" s="239"/>
      <c r="S433" s="239"/>
      <c r="T433" s="240"/>
      <c r="AT433" s="241" t="s">
        <v>166</v>
      </c>
      <c r="AU433" s="241" t="s">
        <v>90</v>
      </c>
      <c r="AV433" s="12" t="s">
        <v>88</v>
      </c>
      <c r="AW433" s="12" t="s">
        <v>42</v>
      </c>
      <c r="AX433" s="12" t="s">
        <v>81</v>
      </c>
      <c r="AY433" s="241" t="s">
        <v>158</v>
      </c>
    </row>
    <row r="434" s="12" customFormat="1">
      <c r="B434" s="231"/>
      <c r="C434" s="232"/>
      <c r="D434" s="233" t="s">
        <v>166</v>
      </c>
      <c r="E434" s="234" t="s">
        <v>79</v>
      </c>
      <c r="F434" s="235" t="s">
        <v>167</v>
      </c>
      <c r="G434" s="232"/>
      <c r="H434" s="234" t="s">
        <v>79</v>
      </c>
      <c r="I434" s="236"/>
      <c r="J434" s="232"/>
      <c r="K434" s="232"/>
      <c r="L434" s="237"/>
      <c r="M434" s="238"/>
      <c r="N434" s="239"/>
      <c r="O434" s="239"/>
      <c r="P434" s="239"/>
      <c r="Q434" s="239"/>
      <c r="R434" s="239"/>
      <c r="S434" s="239"/>
      <c r="T434" s="240"/>
      <c r="AT434" s="241" t="s">
        <v>166</v>
      </c>
      <c r="AU434" s="241" t="s">
        <v>90</v>
      </c>
      <c r="AV434" s="12" t="s">
        <v>88</v>
      </c>
      <c r="AW434" s="12" t="s">
        <v>42</v>
      </c>
      <c r="AX434" s="12" t="s">
        <v>81</v>
      </c>
      <c r="AY434" s="241" t="s">
        <v>158</v>
      </c>
    </row>
    <row r="435" s="12" customFormat="1">
      <c r="B435" s="231"/>
      <c r="C435" s="232"/>
      <c r="D435" s="233" t="s">
        <v>166</v>
      </c>
      <c r="E435" s="234" t="s">
        <v>79</v>
      </c>
      <c r="F435" s="235" t="s">
        <v>174</v>
      </c>
      <c r="G435" s="232"/>
      <c r="H435" s="234" t="s">
        <v>79</v>
      </c>
      <c r="I435" s="236"/>
      <c r="J435" s="232"/>
      <c r="K435" s="232"/>
      <c r="L435" s="237"/>
      <c r="M435" s="238"/>
      <c r="N435" s="239"/>
      <c r="O435" s="239"/>
      <c r="P435" s="239"/>
      <c r="Q435" s="239"/>
      <c r="R435" s="239"/>
      <c r="S435" s="239"/>
      <c r="T435" s="240"/>
      <c r="AT435" s="241" t="s">
        <v>166</v>
      </c>
      <c r="AU435" s="241" t="s">
        <v>90</v>
      </c>
      <c r="AV435" s="12" t="s">
        <v>88</v>
      </c>
      <c r="AW435" s="12" t="s">
        <v>42</v>
      </c>
      <c r="AX435" s="12" t="s">
        <v>81</v>
      </c>
      <c r="AY435" s="241" t="s">
        <v>158</v>
      </c>
    </row>
    <row r="436" s="13" customFormat="1">
      <c r="B436" s="242"/>
      <c r="C436" s="243"/>
      <c r="D436" s="233" t="s">
        <v>166</v>
      </c>
      <c r="E436" s="244" t="s">
        <v>79</v>
      </c>
      <c r="F436" s="245" t="s">
        <v>524</v>
      </c>
      <c r="G436" s="243"/>
      <c r="H436" s="246">
        <v>0.48799999999999999</v>
      </c>
      <c r="I436" s="247"/>
      <c r="J436" s="243"/>
      <c r="K436" s="243"/>
      <c r="L436" s="248"/>
      <c r="M436" s="249"/>
      <c r="N436" s="250"/>
      <c r="O436" s="250"/>
      <c r="P436" s="250"/>
      <c r="Q436" s="250"/>
      <c r="R436" s="250"/>
      <c r="S436" s="250"/>
      <c r="T436" s="251"/>
      <c r="AT436" s="252" t="s">
        <v>166</v>
      </c>
      <c r="AU436" s="252" t="s">
        <v>90</v>
      </c>
      <c r="AV436" s="13" t="s">
        <v>90</v>
      </c>
      <c r="AW436" s="13" t="s">
        <v>42</v>
      </c>
      <c r="AX436" s="13" t="s">
        <v>81</v>
      </c>
      <c r="AY436" s="252" t="s">
        <v>158</v>
      </c>
    </row>
    <row r="437" s="12" customFormat="1">
      <c r="B437" s="231"/>
      <c r="C437" s="232"/>
      <c r="D437" s="233" t="s">
        <v>166</v>
      </c>
      <c r="E437" s="234" t="s">
        <v>79</v>
      </c>
      <c r="F437" s="235" t="s">
        <v>176</v>
      </c>
      <c r="G437" s="232"/>
      <c r="H437" s="234" t="s">
        <v>79</v>
      </c>
      <c r="I437" s="236"/>
      <c r="J437" s="232"/>
      <c r="K437" s="232"/>
      <c r="L437" s="237"/>
      <c r="M437" s="238"/>
      <c r="N437" s="239"/>
      <c r="O437" s="239"/>
      <c r="P437" s="239"/>
      <c r="Q437" s="239"/>
      <c r="R437" s="239"/>
      <c r="S437" s="239"/>
      <c r="T437" s="240"/>
      <c r="AT437" s="241" t="s">
        <v>166</v>
      </c>
      <c r="AU437" s="241" t="s">
        <v>90</v>
      </c>
      <c r="AV437" s="12" t="s">
        <v>88</v>
      </c>
      <c r="AW437" s="12" t="s">
        <v>42</v>
      </c>
      <c r="AX437" s="12" t="s">
        <v>81</v>
      </c>
      <c r="AY437" s="241" t="s">
        <v>158</v>
      </c>
    </row>
    <row r="438" s="13" customFormat="1">
      <c r="B438" s="242"/>
      <c r="C438" s="243"/>
      <c r="D438" s="233" t="s">
        <v>166</v>
      </c>
      <c r="E438" s="244" t="s">
        <v>79</v>
      </c>
      <c r="F438" s="245" t="s">
        <v>525</v>
      </c>
      <c r="G438" s="243"/>
      <c r="H438" s="246">
        <v>0.50600000000000001</v>
      </c>
      <c r="I438" s="247"/>
      <c r="J438" s="243"/>
      <c r="K438" s="243"/>
      <c r="L438" s="248"/>
      <c r="M438" s="249"/>
      <c r="N438" s="250"/>
      <c r="O438" s="250"/>
      <c r="P438" s="250"/>
      <c r="Q438" s="250"/>
      <c r="R438" s="250"/>
      <c r="S438" s="250"/>
      <c r="T438" s="251"/>
      <c r="AT438" s="252" t="s">
        <v>166</v>
      </c>
      <c r="AU438" s="252" t="s">
        <v>90</v>
      </c>
      <c r="AV438" s="13" t="s">
        <v>90</v>
      </c>
      <c r="AW438" s="13" t="s">
        <v>42</v>
      </c>
      <c r="AX438" s="13" t="s">
        <v>81</v>
      </c>
      <c r="AY438" s="252" t="s">
        <v>158</v>
      </c>
    </row>
    <row r="439" s="14" customFormat="1">
      <c r="B439" s="253"/>
      <c r="C439" s="254"/>
      <c r="D439" s="233" t="s">
        <v>166</v>
      </c>
      <c r="E439" s="255" t="s">
        <v>79</v>
      </c>
      <c r="F439" s="256" t="s">
        <v>170</v>
      </c>
      <c r="G439" s="254"/>
      <c r="H439" s="257">
        <v>0.99399999999999999</v>
      </c>
      <c r="I439" s="258"/>
      <c r="J439" s="254"/>
      <c r="K439" s="254"/>
      <c r="L439" s="259"/>
      <c r="M439" s="260"/>
      <c r="N439" s="261"/>
      <c r="O439" s="261"/>
      <c r="P439" s="261"/>
      <c r="Q439" s="261"/>
      <c r="R439" s="261"/>
      <c r="S439" s="261"/>
      <c r="T439" s="262"/>
      <c r="AT439" s="263" t="s">
        <v>166</v>
      </c>
      <c r="AU439" s="263" t="s">
        <v>90</v>
      </c>
      <c r="AV439" s="14" t="s">
        <v>100</v>
      </c>
      <c r="AW439" s="14" t="s">
        <v>42</v>
      </c>
      <c r="AX439" s="14" t="s">
        <v>88</v>
      </c>
      <c r="AY439" s="263" t="s">
        <v>158</v>
      </c>
    </row>
    <row r="440" s="1" customFormat="1" ht="16.5" customHeight="1">
      <c r="B440" s="39"/>
      <c r="C440" s="219" t="s">
        <v>526</v>
      </c>
      <c r="D440" s="219" t="s">
        <v>160</v>
      </c>
      <c r="E440" s="220" t="s">
        <v>527</v>
      </c>
      <c r="F440" s="221" t="s">
        <v>528</v>
      </c>
      <c r="G440" s="222" t="s">
        <v>341</v>
      </c>
      <c r="H440" s="223">
        <v>6</v>
      </c>
      <c r="I440" s="224"/>
      <c r="J440" s="225">
        <f>ROUND(I440*H440,2)</f>
        <v>0</v>
      </c>
      <c r="K440" s="221" t="s">
        <v>164</v>
      </c>
      <c r="L440" s="44"/>
      <c r="M440" s="226" t="s">
        <v>79</v>
      </c>
      <c r="N440" s="227" t="s">
        <v>51</v>
      </c>
      <c r="O440" s="80"/>
      <c r="P440" s="228">
        <f>O440*H440</f>
        <v>0</v>
      </c>
      <c r="Q440" s="228">
        <v>0</v>
      </c>
      <c r="R440" s="228">
        <f>Q440*H440</f>
        <v>0</v>
      </c>
      <c r="S440" s="228">
        <v>0</v>
      </c>
      <c r="T440" s="229">
        <f>S440*H440</f>
        <v>0</v>
      </c>
      <c r="AR440" s="17" t="s">
        <v>256</v>
      </c>
      <c r="AT440" s="17" t="s">
        <v>160</v>
      </c>
      <c r="AU440" s="17" t="s">
        <v>90</v>
      </c>
      <c r="AY440" s="17" t="s">
        <v>158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17" t="s">
        <v>88</v>
      </c>
      <c r="BK440" s="230">
        <f>ROUND(I440*H440,2)</f>
        <v>0</v>
      </c>
      <c r="BL440" s="17" t="s">
        <v>256</v>
      </c>
      <c r="BM440" s="17" t="s">
        <v>529</v>
      </c>
    </row>
    <row r="441" s="12" customFormat="1">
      <c r="B441" s="231"/>
      <c r="C441" s="232"/>
      <c r="D441" s="233" t="s">
        <v>166</v>
      </c>
      <c r="E441" s="234" t="s">
        <v>79</v>
      </c>
      <c r="F441" s="235" t="s">
        <v>167</v>
      </c>
      <c r="G441" s="232"/>
      <c r="H441" s="234" t="s">
        <v>79</v>
      </c>
      <c r="I441" s="236"/>
      <c r="J441" s="232"/>
      <c r="K441" s="232"/>
      <c r="L441" s="237"/>
      <c r="M441" s="238"/>
      <c r="N441" s="239"/>
      <c r="O441" s="239"/>
      <c r="P441" s="239"/>
      <c r="Q441" s="239"/>
      <c r="R441" s="239"/>
      <c r="S441" s="239"/>
      <c r="T441" s="240"/>
      <c r="AT441" s="241" t="s">
        <v>166</v>
      </c>
      <c r="AU441" s="241" t="s">
        <v>90</v>
      </c>
      <c r="AV441" s="12" t="s">
        <v>88</v>
      </c>
      <c r="AW441" s="12" t="s">
        <v>42</v>
      </c>
      <c r="AX441" s="12" t="s">
        <v>81</v>
      </c>
      <c r="AY441" s="241" t="s">
        <v>158</v>
      </c>
    </row>
    <row r="442" s="12" customFormat="1">
      <c r="B442" s="231"/>
      <c r="C442" s="232"/>
      <c r="D442" s="233" t="s">
        <v>166</v>
      </c>
      <c r="E442" s="234" t="s">
        <v>79</v>
      </c>
      <c r="F442" s="235" t="s">
        <v>174</v>
      </c>
      <c r="G442" s="232"/>
      <c r="H442" s="234" t="s">
        <v>79</v>
      </c>
      <c r="I442" s="236"/>
      <c r="J442" s="232"/>
      <c r="K442" s="232"/>
      <c r="L442" s="237"/>
      <c r="M442" s="238"/>
      <c r="N442" s="239"/>
      <c r="O442" s="239"/>
      <c r="P442" s="239"/>
      <c r="Q442" s="239"/>
      <c r="R442" s="239"/>
      <c r="S442" s="239"/>
      <c r="T442" s="240"/>
      <c r="AT442" s="241" t="s">
        <v>166</v>
      </c>
      <c r="AU442" s="241" t="s">
        <v>90</v>
      </c>
      <c r="AV442" s="12" t="s">
        <v>88</v>
      </c>
      <c r="AW442" s="12" t="s">
        <v>42</v>
      </c>
      <c r="AX442" s="12" t="s">
        <v>81</v>
      </c>
      <c r="AY442" s="241" t="s">
        <v>158</v>
      </c>
    </row>
    <row r="443" s="13" customFormat="1">
      <c r="B443" s="242"/>
      <c r="C443" s="243"/>
      <c r="D443" s="233" t="s">
        <v>166</v>
      </c>
      <c r="E443" s="244" t="s">
        <v>79</v>
      </c>
      <c r="F443" s="245" t="s">
        <v>90</v>
      </c>
      <c r="G443" s="243"/>
      <c r="H443" s="246">
        <v>2</v>
      </c>
      <c r="I443" s="247"/>
      <c r="J443" s="243"/>
      <c r="K443" s="243"/>
      <c r="L443" s="248"/>
      <c r="M443" s="249"/>
      <c r="N443" s="250"/>
      <c r="O443" s="250"/>
      <c r="P443" s="250"/>
      <c r="Q443" s="250"/>
      <c r="R443" s="250"/>
      <c r="S443" s="250"/>
      <c r="T443" s="251"/>
      <c r="AT443" s="252" t="s">
        <v>166</v>
      </c>
      <c r="AU443" s="252" t="s">
        <v>90</v>
      </c>
      <c r="AV443" s="13" t="s">
        <v>90</v>
      </c>
      <c r="AW443" s="13" t="s">
        <v>42</v>
      </c>
      <c r="AX443" s="13" t="s">
        <v>81</v>
      </c>
      <c r="AY443" s="252" t="s">
        <v>158</v>
      </c>
    </row>
    <row r="444" s="12" customFormat="1">
      <c r="B444" s="231"/>
      <c r="C444" s="232"/>
      <c r="D444" s="233" t="s">
        <v>166</v>
      </c>
      <c r="E444" s="234" t="s">
        <v>79</v>
      </c>
      <c r="F444" s="235" t="s">
        <v>176</v>
      </c>
      <c r="G444" s="232"/>
      <c r="H444" s="234" t="s">
        <v>79</v>
      </c>
      <c r="I444" s="236"/>
      <c r="J444" s="232"/>
      <c r="K444" s="232"/>
      <c r="L444" s="237"/>
      <c r="M444" s="238"/>
      <c r="N444" s="239"/>
      <c r="O444" s="239"/>
      <c r="P444" s="239"/>
      <c r="Q444" s="239"/>
      <c r="R444" s="239"/>
      <c r="S444" s="239"/>
      <c r="T444" s="240"/>
      <c r="AT444" s="241" t="s">
        <v>166</v>
      </c>
      <c r="AU444" s="241" t="s">
        <v>90</v>
      </c>
      <c r="AV444" s="12" t="s">
        <v>88</v>
      </c>
      <c r="AW444" s="12" t="s">
        <v>42</v>
      </c>
      <c r="AX444" s="12" t="s">
        <v>81</v>
      </c>
      <c r="AY444" s="241" t="s">
        <v>158</v>
      </c>
    </row>
    <row r="445" s="13" customFormat="1">
      <c r="B445" s="242"/>
      <c r="C445" s="243"/>
      <c r="D445" s="233" t="s">
        <v>166</v>
      </c>
      <c r="E445" s="244" t="s">
        <v>79</v>
      </c>
      <c r="F445" s="245" t="s">
        <v>90</v>
      </c>
      <c r="G445" s="243"/>
      <c r="H445" s="246">
        <v>2</v>
      </c>
      <c r="I445" s="247"/>
      <c r="J445" s="243"/>
      <c r="K445" s="243"/>
      <c r="L445" s="248"/>
      <c r="M445" s="249"/>
      <c r="N445" s="250"/>
      <c r="O445" s="250"/>
      <c r="P445" s="250"/>
      <c r="Q445" s="250"/>
      <c r="R445" s="250"/>
      <c r="S445" s="250"/>
      <c r="T445" s="251"/>
      <c r="AT445" s="252" t="s">
        <v>166</v>
      </c>
      <c r="AU445" s="252" t="s">
        <v>90</v>
      </c>
      <c r="AV445" s="13" t="s">
        <v>90</v>
      </c>
      <c r="AW445" s="13" t="s">
        <v>42</v>
      </c>
      <c r="AX445" s="13" t="s">
        <v>81</v>
      </c>
      <c r="AY445" s="252" t="s">
        <v>158</v>
      </c>
    </row>
    <row r="446" s="13" customFormat="1">
      <c r="B446" s="242"/>
      <c r="C446" s="243"/>
      <c r="D446" s="233" t="s">
        <v>166</v>
      </c>
      <c r="E446" s="244" t="s">
        <v>79</v>
      </c>
      <c r="F446" s="245" t="s">
        <v>90</v>
      </c>
      <c r="G446" s="243"/>
      <c r="H446" s="246">
        <v>2</v>
      </c>
      <c r="I446" s="247"/>
      <c r="J446" s="243"/>
      <c r="K446" s="243"/>
      <c r="L446" s="248"/>
      <c r="M446" s="249"/>
      <c r="N446" s="250"/>
      <c r="O446" s="250"/>
      <c r="P446" s="250"/>
      <c r="Q446" s="250"/>
      <c r="R446" s="250"/>
      <c r="S446" s="250"/>
      <c r="T446" s="251"/>
      <c r="AT446" s="252" t="s">
        <v>166</v>
      </c>
      <c r="AU446" s="252" t="s">
        <v>90</v>
      </c>
      <c r="AV446" s="13" t="s">
        <v>90</v>
      </c>
      <c r="AW446" s="13" t="s">
        <v>42</v>
      </c>
      <c r="AX446" s="13" t="s">
        <v>81</v>
      </c>
      <c r="AY446" s="252" t="s">
        <v>158</v>
      </c>
    </row>
    <row r="447" s="14" customFormat="1">
      <c r="B447" s="253"/>
      <c r="C447" s="254"/>
      <c r="D447" s="233" t="s">
        <v>166</v>
      </c>
      <c r="E447" s="255" t="s">
        <v>79</v>
      </c>
      <c r="F447" s="256" t="s">
        <v>170</v>
      </c>
      <c r="G447" s="254"/>
      <c r="H447" s="257">
        <v>6</v>
      </c>
      <c r="I447" s="258"/>
      <c r="J447" s="254"/>
      <c r="K447" s="254"/>
      <c r="L447" s="259"/>
      <c r="M447" s="260"/>
      <c r="N447" s="261"/>
      <c r="O447" s="261"/>
      <c r="P447" s="261"/>
      <c r="Q447" s="261"/>
      <c r="R447" s="261"/>
      <c r="S447" s="261"/>
      <c r="T447" s="262"/>
      <c r="AT447" s="263" t="s">
        <v>166</v>
      </c>
      <c r="AU447" s="263" t="s">
        <v>90</v>
      </c>
      <c r="AV447" s="14" t="s">
        <v>100</v>
      </c>
      <c r="AW447" s="14" t="s">
        <v>42</v>
      </c>
      <c r="AX447" s="14" t="s">
        <v>88</v>
      </c>
      <c r="AY447" s="263" t="s">
        <v>158</v>
      </c>
    </row>
    <row r="448" s="1" customFormat="1" ht="16.5" customHeight="1">
      <c r="B448" s="39"/>
      <c r="C448" s="219" t="s">
        <v>530</v>
      </c>
      <c r="D448" s="219" t="s">
        <v>160</v>
      </c>
      <c r="E448" s="220" t="s">
        <v>531</v>
      </c>
      <c r="F448" s="221" t="s">
        <v>532</v>
      </c>
      <c r="G448" s="222" t="s">
        <v>341</v>
      </c>
      <c r="H448" s="223">
        <v>9</v>
      </c>
      <c r="I448" s="224"/>
      <c r="J448" s="225">
        <f>ROUND(I448*H448,2)</f>
        <v>0</v>
      </c>
      <c r="K448" s="221" t="s">
        <v>164</v>
      </c>
      <c r="L448" s="44"/>
      <c r="M448" s="226" t="s">
        <v>79</v>
      </c>
      <c r="N448" s="227" t="s">
        <v>51</v>
      </c>
      <c r="O448" s="80"/>
      <c r="P448" s="228">
        <f>O448*H448</f>
        <v>0</v>
      </c>
      <c r="Q448" s="228">
        <v>0</v>
      </c>
      <c r="R448" s="228">
        <f>Q448*H448</f>
        <v>0</v>
      </c>
      <c r="S448" s="228">
        <v>0</v>
      </c>
      <c r="T448" s="229">
        <f>S448*H448</f>
        <v>0</v>
      </c>
      <c r="AR448" s="17" t="s">
        <v>256</v>
      </c>
      <c r="AT448" s="17" t="s">
        <v>160</v>
      </c>
      <c r="AU448" s="17" t="s">
        <v>90</v>
      </c>
      <c r="AY448" s="17" t="s">
        <v>158</v>
      </c>
      <c r="BE448" s="230">
        <f>IF(N448="základní",J448,0)</f>
        <v>0</v>
      </c>
      <c r="BF448" s="230">
        <f>IF(N448="snížená",J448,0)</f>
        <v>0</v>
      </c>
      <c r="BG448" s="230">
        <f>IF(N448="zákl. přenesená",J448,0)</f>
        <v>0</v>
      </c>
      <c r="BH448" s="230">
        <f>IF(N448="sníž. přenesená",J448,0)</f>
        <v>0</v>
      </c>
      <c r="BI448" s="230">
        <f>IF(N448="nulová",J448,0)</f>
        <v>0</v>
      </c>
      <c r="BJ448" s="17" t="s">
        <v>88</v>
      </c>
      <c r="BK448" s="230">
        <f>ROUND(I448*H448,2)</f>
        <v>0</v>
      </c>
      <c r="BL448" s="17" t="s">
        <v>256</v>
      </c>
      <c r="BM448" s="17" t="s">
        <v>533</v>
      </c>
    </row>
    <row r="449" s="12" customFormat="1">
      <c r="B449" s="231"/>
      <c r="C449" s="232"/>
      <c r="D449" s="233" t="s">
        <v>166</v>
      </c>
      <c r="E449" s="234" t="s">
        <v>79</v>
      </c>
      <c r="F449" s="235" t="s">
        <v>167</v>
      </c>
      <c r="G449" s="232"/>
      <c r="H449" s="234" t="s">
        <v>79</v>
      </c>
      <c r="I449" s="236"/>
      <c r="J449" s="232"/>
      <c r="K449" s="232"/>
      <c r="L449" s="237"/>
      <c r="M449" s="238"/>
      <c r="N449" s="239"/>
      <c r="O449" s="239"/>
      <c r="P449" s="239"/>
      <c r="Q449" s="239"/>
      <c r="R449" s="239"/>
      <c r="S449" s="239"/>
      <c r="T449" s="240"/>
      <c r="AT449" s="241" t="s">
        <v>166</v>
      </c>
      <c r="AU449" s="241" t="s">
        <v>90</v>
      </c>
      <c r="AV449" s="12" t="s">
        <v>88</v>
      </c>
      <c r="AW449" s="12" t="s">
        <v>42</v>
      </c>
      <c r="AX449" s="12" t="s">
        <v>81</v>
      </c>
      <c r="AY449" s="241" t="s">
        <v>158</v>
      </c>
    </row>
    <row r="450" s="12" customFormat="1">
      <c r="B450" s="231"/>
      <c r="C450" s="232"/>
      <c r="D450" s="233" t="s">
        <v>166</v>
      </c>
      <c r="E450" s="234" t="s">
        <v>79</v>
      </c>
      <c r="F450" s="235" t="s">
        <v>174</v>
      </c>
      <c r="G450" s="232"/>
      <c r="H450" s="234" t="s">
        <v>79</v>
      </c>
      <c r="I450" s="236"/>
      <c r="J450" s="232"/>
      <c r="K450" s="232"/>
      <c r="L450" s="237"/>
      <c r="M450" s="238"/>
      <c r="N450" s="239"/>
      <c r="O450" s="239"/>
      <c r="P450" s="239"/>
      <c r="Q450" s="239"/>
      <c r="R450" s="239"/>
      <c r="S450" s="239"/>
      <c r="T450" s="240"/>
      <c r="AT450" s="241" t="s">
        <v>166</v>
      </c>
      <c r="AU450" s="241" t="s">
        <v>90</v>
      </c>
      <c r="AV450" s="12" t="s">
        <v>88</v>
      </c>
      <c r="AW450" s="12" t="s">
        <v>42</v>
      </c>
      <c r="AX450" s="12" t="s">
        <v>81</v>
      </c>
      <c r="AY450" s="241" t="s">
        <v>158</v>
      </c>
    </row>
    <row r="451" s="13" customFormat="1">
      <c r="B451" s="242"/>
      <c r="C451" s="243"/>
      <c r="D451" s="233" t="s">
        <v>166</v>
      </c>
      <c r="E451" s="244" t="s">
        <v>79</v>
      </c>
      <c r="F451" s="245" t="s">
        <v>534</v>
      </c>
      <c r="G451" s="243"/>
      <c r="H451" s="246">
        <v>3</v>
      </c>
      <c r="I451" s="247"/>
      <c r="J451" s="243"/>
      <c r="K451" s="243"/>
      <c r="L451" s="248"/>
      <c r="M451" s="249"/>
      <c r="N451" s="250"/>
      <c r="O451" s="250"/>
      <c r="P451" s="250"/>
      <c r="Q451" s="250"/>
      <c r="R451" s="250"/>
      <c r="S451" s="250"/>
      <c r="T451" s="251"/>
      <c r="AT451" s="252" t="s">
        <v>166</v>
      </c>
      <c r="AU451" s="252" t="s">
        <v>90</v>
      </c>
      <c r="AV451" s="13" t="s">
        <v>90</v>
      </c>
      <c r="AW451" s="13" t="s">
        <v>42</v>
      </c>
      <c r="AX451" s="13" t="s">
        <v>81</v>
      </c>
      <c r="AY451" s="252" t="s">
        <v>158</v>
      </c>
    </row>
    <row r="452" s="12" customFormat="1">
      <c r="B452" s="231"/>
      <c r="C452" s="232"/>
      <c r="D452" s="233" t="s">
        <v>166</v>
      </c>
      <c r="E452" s="234" t="s">
        <v>79</v>
      </c>
      <c r="F452" s="235" t="s">
        <v>176</v>
      </c>
      <c r="G452" s="232"/>
      <c r="H452" s="234" t="s">
        <v>79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AT452" s="241" t="s">
        <v>166</v>
      </c>
      <c r="AU452" s="241" t="s">
        <v>90</v>
      </c>
      <c r="AV452" s="12" t="s">
        <v>88</v>
      </c>
      <c r="AW452" s="12" t="s">
        <v>42</v>
      </c>
      <c r="AX452" s="12" t="s">
        <v>81</v>
      </c>
      <c r="AY452" s="241" t="s">
        <v>158</v>
      </c>
    </row>
    <row r="453" s="13" customFormat="1">
      <c r="B453" s="242"/>
      <c r="C453" s="243"/>
      <c r="D453" s="233" t="s">
        <v>166</v>
      </c>
      <c r="E453" s="244" t="s">
        <v>79</v>
      </c>
      <c r="F453" s="245" t="s">
        <v>534</v>
      </c>
      <c r="G453" s="243"/>
      <c r="H453" s="246">
        <v>3</v>
      </c>
      <c r="I453" s="247"/>
      <c r="J453" s="243"/>
      <c r="K453" s="243"/>
      <c r="L453" s="248"/>
      <c r="M453" s="249"/>
      <c r="N453" s="250"/>
      <c r="O453" s="250"/>
      <c r="P453" s="250"/>
      <c r="Q453" s="250"/>
      <c r="R453" s="250"/>
      <c r="S453" s="250"/>
      <c r="T453" s="251"/>
      <c r="AT453" s="252" t="s">
        <v>166</v>
      </c>
      <c r="AU453" s="252" t="s">
        <v>90</v>
      </c>
      <c r="AV453" s="13" t="s">
        <v>90</v>
      </c>
      <c r="AW453" s="13" t="s">
        <v>42</v>
      </c>
      <c r="AX453" s="13" t="s">
        <v>81</v>
      </c>
      <c r="AY453" s="252" t="s">
        <v>158</v>
      </c>
    </row>
    <row r="454" s="13" customFormat="1">
      <c r="B454" s="242"/>
      <c r="C454" s="243"/>
      <c r="D454" s="233" t="s">
        <v>166</v>
      </c>
      <c r="E454" s="244" t="s">
        <v>79</v>
      </c>
      <c r="F454" s="245" t="s">
        <v>534</v>
      </c>
      <c r="G454" s="243"/>
      <c r="H454" s="246">
        <v>3</v>
      </c>
      <c r="I454" s="247"/>
      <c r="J454" s="243"/>
      <c r="K454" s="243"/>
      <c r="L454" s="248"/>
      <c r="M454" s="249"/>
      <c r="N454" s="250"/>
      <c r="O454" s="250"/>
      <c r="P454" s="250"/>
      <c r="Q454" s="250"/>
      <c r="R454" s="250"/>
      <c r="S454" s="250"/>
      <c r="T454" s="251"/>
      <c r="AT454" s="252" t="s">
        <v>166</v>
      </c>
      <c r="AU454" s="252" t="s">
        <v>90</v>
      </c>
      <c r="AV454" s="13" t="s">
        <v>90</v>
      </c>
      <c r="AW454" s="13" t="s">
        <v>42</v>
      </c>
      <c r="AX454" s="13" t="s">
        <v>81</v>
      </c>
      <c r="AY454" s="252" t="s">
        <v>158</v>
      </c>
    </row>
    <row r="455" s="14" customFormat="1">
      <c r="B455" s="253"/>
      <c r="C455" s="254"/>
      <c r="D455" s="233" t="s">
        <v>166</v>
      </c>
      <c r="E455" s="255" t="s">
        <v>79</v>
      </c>
      <c r="F455" s="256" t="s">
        <v>170</v>
      </c>
      <c r="G455" s="254"/>
      <c r="H455" s="257">
        <v>9</v>
      </c>
      <c r="I455" s="258"/>
      <c r="J455" s="254"/>
      <c r="K455" s="254"/>
      <c r="L455" s="259"/>
      <c r="M455" s="260"/>
      <c r="N455" s="261"/>
      <c r="O455" s="261"/>
      <c r="P455" s="261"/>
      <c r="Q455" s="261"/>
      <c r="R455" s="261"/>
      <c r="S455" s="261"/>
      <c r="T455" s="262"/>
      <c r="AT455" s="263" t="s">
        <v>166</v>
      </c>
      <c r="AU455" s="263" t="s">
        <v>90</v>
      </c>
      <c r="AV455" s="14" t="s">
        <v>100</v>
      </c>
      <c r="AW455" s="14" t="s">
        <v>42</v>
      </c>
      <c r="AX455" s="14" t="s">
        <v>88</v>
      </c>
      <c r="AY455" s="263" t="s">
        <v>158</v>
      </c>
    </row>
    <row r="456" s="1" customFormat="1" ht="22.5" customHeight="1">
      <c r="B456" s="39"/>
      <c r="C456" s="219" t="s">
        <v>535</v>
      </c>
      <c r="D456" s="219" t="s">
        <v>160</v>
      </c>
      <c r="E456" s="220" t="s">
        <v>536</v>
      </c>
      <c r="F456" s="221" t="s">
        <v>537</v>
      </c>
      <c r="G456" s="222" t="s">
        <v>207</v>
      </c>
      <c r="H456" s="223">
        <v>0.189</v>
      </c>
      <c r="I456" s="224"/>
      <c r="J456" s="225">
        <f>ROUND(I456*H456,2)</f>
        <v>0</v>
      </c>
      <c r="K456" s="221" t="s">
        <v>164</v>
      </c>
      <c r="L456" s="44"/>
      <c r="M456" s="226" t="s">
        <v>79</v>
      </c>
      <c r="N456" s="227" t="s">
        <v>51</v>
      </c>
      <c r="O456" s="80"/>
      <c r="P456" s="228">
        <f>O456*H456</f>
        <v>0</v>
      </c>
      <c r="Q456" s="228">
        <v>0</v>
      </c>
      <c r="R456" s="228">
        <f>Q456*H456</f>
        <v>0</v>
      </c>
      <c r="S456" s="228">
        <v>0</v>
      </c>
      <c r="T456" s="229">
        <f>S456*H456</f>
        <v>0</v>
      </c>
      <c r="AR456" s="17" t="s">
        <v>256</v>
      </c>
      <c r="AT456" s="17" t="s">
        <v>160</v>
      </c>
      <c r="AU456" s="17" t="s">
        <v>90</v>
      </c>
      <c r="AY456" s="17" t="s">
        <v>158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7" t="s">
        <v>88</v>
      </c>
      <c r="BK456" s="230">
        <f>ROUND(I456*H456,2)</f>
        <v>0</v>
      </c>
      <c r="BL456" s="17" t="s">
        <v>256</v>
      </c>
      <c r="BM456" s="17" t="s">
        <v>538</v>
      </c>
    </row>
    <row r="457" s="1" customFormat="1" ht="22.5" customHeight="1">
      <c r="B457" s="39"/>
      <c r="C457" s="219" t="s">
        <v>539</v>
      </c>
      <c r="D457" s="219" t="s">
        <v>160</v>
      </c>
      <c r="E457" s="220" t="s">
        <v>540</v>
      </c>
      <c r="F457" s="221" t="s">
        <v>541</v>
      </c>
      <c r="G457" s="222" t="s">
        <v>207</v>
      </c>
      <c r="H457" s="223">
        <v>0.189</v>
      </c>
      <c r="I457" s="224"/>
      <c r="J457" s="225">
        <f>ROUND(I457*H457,2)</f>
        <v>0</v>
      </c>
      <c r="K457" s="221" t="s">
        <v>164</v>
      </c>
      <c r="L457" s="44"/>
      <c r="M457" s="226" t="s">
        <v>79</v>
      </c>
      <c r="N457" s="227" t="s">
        <v>51</v>
      </c>
      <c r="O457" s="80"/>
      <c r="P457" s="228">
        <f>O457*H457</f>
        <v>0</v>
      </c>
      <c r="Q457" s="228">
        <v>0</v>
      </c>
      <c r="R457" s="228">
        <f>Q457*H457</f>
        <v>0</v>
      </c>
      <c r="S457" s="228">
        <v>0</v>
      </c>
      <c r="T457" s="229">
        <f>S457*H457</f>
        <v>0</v>
      </c>
      <c r="AR457" s="17" t="s">
        <v>256</v>
      </c>
      <c r="AT457" s="17" t="s">
        <v>160</v>
      </c>
      <c r="AU457" s="17" t="s">
        <v>90</v>
      </c>
      <c r="AY457" s="17" t="s">
        <v>158</v>
      </c>
      <c r="BE457" s="230">
        <f>IF(N457="základní",J457,0)</f>
        <v>0</v>
      </c>
      <c r="BF457" s="230">
        <f>IF(N457="snížená",J457,0)</f>
        <v>0</v>
      </c>
      <c r="BG457" s="230">
        <f>IF(N457="zákl. přenesená",J457,0)</f>
        <v>0</v>
      </c>
      <c r="BH457" s="230">
        <f>IF(N457="sníž. přenesená",J457,0)</f>
        <v>0</v>
      </c>
      <c r="BI457" s="230">
        <f>IF(N457="nulová",J457,0)</f>
        <v>0</v>
      </c>
      <c r="BJ457" s="17" t="s">
        <v>88</v>
      </c>
      <c r="BK457" s="230">
        <f>ROUND(I457*H457,2)</f>
        <v>0</v>
      </c>
      <c r="BL457" s="17" t="s">
        <v>256</v>
      </c>
      <c r="BM457" s="17" t="s">
        <v>542</v>
      </c>
    </row>
    <row r="458" s="1" customFormat="1" ht="22.5" customHeight="1">
      <c r="B458" s="39"/>
      <c r="C458" s="219" t="s">
        <v>543</v>
      </c>
      <c r="D458" s="219" t="s">
        <v>160</v>
      </c>
      <c r="E458" s="220" t="s">
        <v>544</v>
      </c>
      <c r="F458" s="221" t="s">
        <v>545</v>
      </c>
      <c r="G458" s="222" t="s">
        <v>207</v>
      </c>
      <c r="H458" s="223">
        <v>0.189</v>
      </c>
      <c r="I458" s="224"/>
      <c r="J458" s="225">
        <f>ROUND(I458*H458,2)</f>
        <v>0</v>
      </c>
      <c r="K458" s="221" t="s">
        <v>164</v>
      </c>
      <c r="L458" s="44"/>
      <c r="M458" s="226" t="s">
        <v>79</v>
      </c>
      <c r="N458" s="227" t="s">
        <v>51</v>
      </c>
      <c r="O458" s="80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AR458" s="17" t="s">
        <v>256</v>
      </c>
      <c r="AT458" s="17" t="s">
        <v>160</v>
      </c>
      <c r="AU458" s="17" t="s">
        <v>90</v>
      </c>
      <c r="AY458" s="17" t="s">
        <v>158</v>
      </c>
      <c r="BE458" s="230">
        <f>IF(N458="základní",J458,0)</f>
        <v>0</v>
      </c>
      <c r="BF458" s="230">
        <f>IF(N458="snížená",J458,0)</f>
        <v>0</v>
      </c>
      <c r="BG458" s="230">
        <f>IF(N458="zákl. přenesená",J458,0)</f>
        <v>0</v>
      </c>
      <c r="BH458" s="230">
        <f>IF(N458="sníž. přenesená",J458,0)</f>
        <v>0</v>
      </c>
      <c r="BI458" s="230">
        <f>IF(N458="nulová",J458,0)</f>
        <v>0</v>
      </c>
      <c r="BJ458" s="17" t="s">
        <v>88</v>
      </c>
      <c r="BK458" s="230">
        <f>ROUND(I458*H458,2)</f>
        <v>0</v>
      </c>
      <c r="BL458" s="17" t="s">
        <v>256</v>
      </c>
      <c r="BM458" s="17" t="s">
        <v>546</v>
      </c>
    </row>
    <row r="459" s="11" customFormat="1" ht="22.8" customHeight="1">
      <c r="B459" s="203"/>
      <c r="C459" s="204"/>
      <c r="D459" s="205" t="s">
        <v>80</v>
      </c>
      <c r="E459" s="217" t="s">
        <v>547</v>
      </c>
      <c r="F459" s="217" t="s">
        <v>548</v>
      </c>
      <c r="G459" s="204"/>
      <c r="H459" s="204"/>
      <c r="I459" s="207"/>
      <c r="J459" s="218">
        <f>BK459</f>
        <v>0</v>
      </c>
      <c r="K459" s="204"/>
      <c r="L459" s="209"/>
      <c r="M459" s="210"/>
      <c r="N459" s="211"/>
      <c r="O459" s="211"/>
      <c r="P459" s="212">
        <f>SUM(P460:P529)</f>
        <v>0</v>
      </c>
      <c r="Q459" s="211"/>
      <c r="R459" s="212">
        <f>SUM(R460:R529)</f>
        <v>0.0056066000000000015</v>
      </c>
      <c r="S459" s="211"/>
      <c r="T459" s="213">
        <f>SUM(T460:T529)</f>
        <v>0</v>
      </c>
      <c r="AR459" s="214" t="s">
        <v>90</v>
      </c>
      <c r="AT459" s="215" t="s">
        <v>80</v>
      </c>
      <c r="AU459" s="215" t="s">
        <v>88</v>
      </c>
      <c r="AY459" s="214" t="s">
        <v>158</v>
      </c>
      <c r="BK459" s="216">
        <f>SUM(BK460:BK529)</f>
        <v>0</v>
      </c>
    </row>
    <row r="460" s="1" customFormat="1" ht="16.5" customHeight="1">
      <c r="B460" s="39"/>
      <c r="C460" s="219" t="s">
        <v>549</v>
      </c>
      <c r="D460" s="219" t="s">
        <v>160</v>
      </c>
      <c r="E460" s="220" t="s">
        <v>550</v>
      </c>
      <c r="F460" s="221" t="s">
        <v>551</v>
      </c>
      <c r="G460" s="222" t="s">
        <v>163</v>
      </c>
      <c r="H460" s="223">
        <v>11.275</v>
      </c>
      <c r="I460" s="224"/>
      <c r="J460" s="225">
        <f>ROUND(I460*H460,2)</f>
        <v>0</v>
      </c>
      <c r="K460" s="221" t="s">
        <v>164</v>
      </c>
      <c r="L460" s="44"/>
      <c r="M460" s="226" t="s">
        <v>79</v>
      </c>
      <c r="N460" s="227" t="s">
        <v>51</v>
      </c>
      <c r="O460" s="80"/>
      <c r="P460" s="228">
        <f>O460*H460</f>
        <v>0</v>
      </c>
      <c r="Q460" s="228">
        <v>2.0000000000000002E-05</v>
      </c>
      <c r="R460" s="228">
        <f>Q460*H460</f>
        <v>0.00022550000000000003</v>
      </c>
      <c r="S460" s="228">
        <v>0</v>
      </c>
      <c r="T460" s="229">
        <f>S460*H460</f>
        <v>0</v>
      </c>
      <c r="AR460" s="17" t="s">
        <v>256</v>
      </c>
      <c r="AT460" s="17" t="s">
        <v>160</v>
      </c>
      <c r="AU460" s="17" t="s">
        <v>90</v>
      </c>
      <c r="AY460" s="17" t="s">
        <v>158</v>
      </c>
      <c r="BE460" s="230">
        <f>IF(N460="základní",J460,0)</f>
        <v>0</v>
      </c>
      <c r="BF460" s="230">
        <f>IF(N460="snížená",J460,0)</f>
        <v>0</v>
      </c>
      <c r="BG460" s="230">
        <f>IF(N460="zákl. přenesená",J460,0)</f>
        <v>0</v>
      </c>
      <c r="BH460" s="230">
        <f>IF(N460="sníž. přenesená",J460,0)</f>
        <v>0</v>
      </c>
      <c r="BI460" s="230">
        <f>IF(N460="nulová",J460,0)</f>
        <v>0</v>
      </c>
      <c r="BJ460" s="17" t="s">
        <v>88</v>
      </c>
      <c r="BK460" s="230">
        <f>ROUND(I460*H460,2)</f>
        <v>0</v>
      </c>
      <c r="BL460" s="17" t="s">
        <v>256</v>
      </c>
      <c r="BM460" s="17" t="s">
        <v>552</v>
      </c>
    </row>
    <row r="461" s="12" customFormat="1">
      <c r="B461" s="231"/>
      <c r="C461" s="232"/>
      <c r="D461" s="233" t="s">
        <v>166</v>
      </c>
      <c r="E461" s="234" t="s">
        <v>79</v>
      </c>
      <c r="F461" s="235" t="s">
        <v>167</v>
      </c>
      <c r="G461" s="232"/>
      <c r="H461" s="234" t="s">
        <v>79</v>
      </c>
      <c r="I461" s="236"/>
      <c r="J461" s="232"/>
      <c r="K461" s="232"/>
      <c r="L461" s="237"/>
      <c r="M461" s="238"/>
      <c r="N461" s="239"/>
      <c r="O461" s="239"/>
      <c r="P461" s="239"/>
      <c r="Q461" s="239"/>
      <c r="R461" s="239"/>
      <c r="S461" s="239"/>
      <c r="T461" s="240"/>
      <c r="AT461" s="241" t="s">
        <v>166</v>
      </c>
      <c r="AU461" s="241" t="s">
        <v>90</v>
      </c>
      <c r="AV461" s="12" t="s">
        <v>88</v>
      </c>
      <c r="AW461" s="12" t="s">
        <v>42</v>
      </c>
      <c r="AX461" s="12" t="s">
        <v>81</v>
      </c>
      <c r="AY461" s="241" t="s">
        <v>158</v>
      </c>
    </row>
    <row r="462" s="12" customFormat="1">
      <c r="B462" s="231"/>
      <c r="C462" s="232"/>
      <c r="D462" s="233" t="s">
        <v>166</v>
      </c>
      <c r="E462" s="234" t="s">
        <v>79</v>
      </c>
      <c r="F462" s="235" t="s">
        <v>174</v>
      </c>
      <c r="G462" s="232"/>
      <c r="H462" s="234" t="s">
        <v>79</v>
      </c>
      <c r="I462" s="236"/>
      <c r="J462" s="232"/>
      <c r="K462" s="232"/>
      <c r="L462" s="237"/>
      <c r="M462" s="238"/>
      <c r="N462" s="239"/>
      <c r="O462" s="239"/>
      <c r="P462" s="239"/>
      <c r="Q462" s="239"/>
      <c r="R462" s="239"/>
      <c r="S462" s="239"/>
      <c r="T462" s="240"/>
      <c r="AT462" s="241" t="s">
        <v>166</v>
      </c>
      <c r="AU462" s="241" t="s">
        <v>90</v>
      </c>
      <c r="AV462" s="12" t="s">
        <v>88</v>
      </c>
      <c r="AW462" s="12" t="s">
        <v>42</v>
      </c>
      <c r="AX462" s="12" t="s">
        <v>81</v>
      </c>
      <c r="AY462" s="241" t="s">
        <v>158</v>
      </c>
    </row>
    <row r="463" s="12" customFormat="1">
      <c r="B463" s="231"/>
      <c r="C463" s="232"/>
      <c r="D463" s="233" t="s">
        <v>166</v>
      </c>
      <c r="E463" s="234" t="s">
        <v>79</v>
      </c>
      <c r="F463" s="235" t="s">
        <v>553</v>
      </c>
      <c r="G463" s="232"/>
      <c r="H463" s="234" t="s">
        <v>79</v>
      </c>
      <c r="I463" s="236"/>
      <c r="J463" s="232"/>
      <c r="K463" s="232"/>
      <c r="L463" s="237"/>
      <c r="M463" s="238"/>
      <c r="N463" s="239"/>
      <c r="O463" s="239"/>
      <c r="P463" s="239"/>
      <c r="Q463" s="239"/>
      <c r="R463" s="239"/>
      <c r="S463" s="239"/>
      <c r="T463" s="240"/>
      <c r="AT463" s="241" t="s">
        <v>166</v>
      </c>
      <c r="AU463" s="241" t="s">
        <v>90</v>
      </c>
      <c r="AV463" s="12" t="s">
        <v>88</v>
      </c>
      <c r="AW463" s="12" t="s">
        <v>42</v>
      </c>
      <c r="AX463" s="12" t="s">
        <v>81</v>
      </c>
      <c r="AY463" s="241" t="s">
        <v>158</v>
      </c>
    </row>
    <row r="464" s="13" customFormat="1">
      <c r="B464" s="242"/>
      <c r="C464" s="243"/>
      <c r="D464" s="233" t="s">
        <v>166</v>
      </c>
      <c r="E464" s="244" t="s">
        <v>79</v>
      </c>
      <c r="F464" s="245" t="s">
        <v>554</v>
      </c>
      <c r="G464" s="243"/>
      <c r="H464" s="246">
        <v>3.4849999999999999</v>
      </c>
      <c r="I464" s="247"/>
      <c r="J464" s="243"/>
      <c r="K464" s="243"/>
      <c r="L464" s="248"/>
      <c r="M464" s="249"/>
      <c r="N464" s="250"/>
      <c r="O464" s="250"/>
      <c r="P464" s="250"/>
      <c r="Q464" s="250"/>
      <c r="R464" s="250"/>
      <c r="S464" s="250"/>
      <c r="T464" s="251"/>
      <c r="AT464" s="252" t="s">
        <v>166</v>
      </c>
      <c r="AU464" s="252" t="s">
        <v>90</v>
      </c>
      <c r="AV464" s="13" t="s">
        <v>90</v>
      </c>
      <c r="AW464" s="13" t="s">
        <v>42</v>
      </c>
      <c r="AX464" s="13" t="s">
        <v>81</v>
      </c>
      <c r="AY464" s="252" t="s">
        <v>158</v>
      </c>
    </row>
    <row r="465" s="13" customFormat="1">
      <c r="B465" s="242"/>
      <c r="C465" s="243"/>
      <c r="D465" s="233" t="s">
        <v>166</v>
      </c>
      <c r="E465" s="244" t="s">
        <v>79</v>
      </c>
      <c r="F465" s="245" t="s">
        <v>555</v>
      </c>
      <c r="G465" s="243"/>
      <c r="H465" s="246">
        <v>3.895</v>
      </c>
      <c r="I465" s="247"/>
      <c r="J465" s="243"/>
      <c r="K465" s="243"/>
      <c r="L465" s="248"/>
      <c r="M465" s="249"/>
      <c r="N465" s="250"/>
      <c r="O465" s="250"/>
      <c r="P465" s="250"/>
      <c r="Q465" s="250"/>
      <c r="R465" s="250"/>
      <c r="S465" s="250"/>
      <c r="T465" s="251"/>
      <c r="AT465" s="252" t="s">
        <v>166</v>
      </c>
      <c r="AU465" s="252" t="s">
        <v>90</v>
      </c>
      <c r="AV465" s="13" t="s">
        <v>90</v>
      </c>
      <c r="AW465" s="13" t="s">
        <v>42</v>
      </c>
      <c r="AX465" s="13" t="s">
        <v>81</v>
      </c>
      <c r="AY465" s="252" t="s">
        <v>158</v>
      </c>
    </row>
    <row r="466" s="12" customFormat="1">
      <c r="B466" s="231"/>
      <c r="C466" s="232"/>
      <c r="D466" s="233" t="s">
        <v>166</v>
      </c>
      <c r="E466" s="234" t="s">
        <v>79</v>
      </c>
      <c r="F466" s="235" t="s">
        <v>176</v>
      </c>
      <c r="G466" s="232"/>
      <c r="H466" s="234" t="s">
        <v>79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AT466" s="241" t="s">
        <v>166</v>
      </c>
      <c r="AU466" s="241" t="s">
        <v>90</v>
      </c>
      <c r="AV466" s="12" t="s">
        <v>88</v>
      </c>
      <c r="AW466" s="12" t="s">
        <v>42</v>
      </c>
      <c r="AX466" s="12" t="s">
        <v>81</v>
      </c>
      <c r="AY466" s="241" t="s">
        <v>158</v>
      </c>
    </row>
    <row r="467" s="12" customFormat="1">
      <c r="B467" s="231"/>
      <c r="C467" s="232"/>
      <c r="D467" s="233" t="s">
        <v>166</v>
      </c>
      <c r="E467" s="234" t="s">
        <v>79</v>
      </c>
      <c r="F467" s="235" t="s">
        <v>553</v>
      </c>
      <c r="G467" s="232"/>
      <c r="H467" s="234" t="s">
        <v>79</v>
      </c>
      <c r="I467" s="236"/>
      <c r="J467" s="232"/>
      <c r="K467" s="232"/>
      <c r="L467" s="237"/>
      <c r="M467" s="238"/>
      <c r="N467" s="239"/>
      <c r="O467" s="239"/>
      <c r="P467" s="239"/>
      <c r="Q467" s="239"/>
      <c r="R467" s="239"/>
      <c r="S467" s="239"/>
      <c r="T467" s="240"/>
      <c r="AT467" s="241" t="s">
        <v>166</v>
      </c>
      <c r="AU467" s="241" t="s">
        <v>90</v>
      </c>
      <c r="AV467" s="12" t="s">
        <v>88</v>
      </c>
      <c r="AW467" s="12" t="s">
        <v>42</v>
      </c>
      <c r="AX467" s="12" t="s">
        <v>81</v>
      </c>
      <c r="AY467" s="241" t="s">
        <v>158</v>
      </c>
    </row>
    <row r="468" s="13" customFormat="1">
      <c r="B468" s="242"/>
      <c r="C468" s="243"/>
      <c r="D468" s="233" t="s">
        <v>166</v>
      </c>
      <c r="E468" s="244" t="s">
        <v>79</v>
      </c>
      <c r="F468" s="245" t="s">
        <v>555</v>
      </c>
      <c r="G468" s="243"/>
      <c r="H468" s="246">
        <v>3.895</v>
      </c>
      <c r="I468" s="247"/>
      <c r="J468" s="243"/>
      <c r="K468" s="243"/>
      <c r="L468" s="248"/>
      <c r="M468" s="249"/>
      <c r="N468" s="250"/>
      <c r="O468" s="250"/>
      <c r="P468" s="250"/>
      <c r="Q468" s="250"/>
      <c r="R468" s="250"/>
      <c r="S468" s="250"/>
      <c r="T468" s="251"/>
      <c r="AT468" s="252" t="s">
        <v>166</v>
      </c>
      <c r="AU468" s="252" t="s">
        <v>90</v>
      </c>
      <c r="AV468" s="13" t="s">
        <v>90</v>
      </c>
      <c r="AW468" s="13" t="s">
        <v>42</v>
      </c>
      <c r="AX468" s="13" t="s">
        <v>81</v>
      </c>
      <c r="AY468" s="252" t="s">
        <v>158</v>
      </c>
    </row>
    <row r="469" s="14" customFormat="1">
      <c r="B469" s="253"/>
      <c r="C469" s="254"/>
      <c r="D469" s="233" t="s">
        <v>166</v>
      </c>
      <c r="E469" s="255" t="s">
        <v>79</v>
      </c>
      <c r="F469" s="256" t="s">
        <v>170</v>
      </c>
      <c r="G469" s="254"/>
      <c r="H469" s="257">
        <v>11.275</v>
      </c>
      <c r="I469" s="258"/>
      <c r="J469" s="254"/>
      <c r="K469" s="254"/>
      <c r="L469" s="259"/>
      <c r="M469" s="260"/>
      <c r="N469" s="261"/>
      <c r="O469" s="261"/>
      <c r="P469" s="261"/>
      <c r="Q469" s="261"/>
      <c r="R469" s="261"/>
      <c r="S469" s="261"/>
      <c r="T469" s="262"/>
      <c r="AT469" s="263" t="s">
        <v>166</v>
      </c>
      <c r="AU469" s="263" t="s">
        <v>90</v>
      </c>
      <c r="AV469" s="14" t="s">
        <v>100</v>
      </c>
      <c r="AW469" s="14" t="s">
        <v>42</v>
      </c>
      <c r="AX469" s="14" t="s">
        <v>88</v>
      </c>
      <c r="AY469" s="263" t="s">
        <v>158</v>
      </c>
    </row>
    <row r="470" s="1" customFormat="1" ht="16.5" customHeight="1">
      <c r="B470" s="39"/>
      <c r="C470" s="219" t="s">
        <v>556</v>
      </c>
      <c r="D470" s="219" t="s">
        <v>160</v>
      </c>
      <c r="E470" s="220" t="s">
        <v>557</v>
      </c>
      <c r="F470" s="221" t="s">
        <v>558</v>
      </c>
      <c r="G470" s="222" t="s">
        <v>163</v>
      </c>
      <c r="H470" s="223">
        <v>11.275</v>
      </c>
      <c r="I470" s="224"/>
      <c r="J470" s="225">
        <f>ROUND(I470*H470,2)</f>
        <v>0</v>
      </c>
      <c r="K470" s="221" t="s">
        <v>164</v>
      </c>
      <c r="L470" s="44"/>
      <c r="M470" s="226" t="s">
        <v>79</v>
      </c>
      <c r="N470" s="227" t="s">
        <v>51</v>
      </c>
      <c r="O470" s="80"/>
      <c r="P470" s="228">
        <f>O470*H470</f>
        <v>0</v>
      </c>
      <c r="Q470" s="228">
        <v>0.00017000000000000001</v>
      </c>
      <c r="R470" s="228">
        <f>Q470*H470</f>
        <v>0.0019167500000000003</v>
      </c>
      <c r="S470" s="228">
        <v>0</v>
      </c>
      <c r="T470" s="229">
        <f>S470*H470</f>
        <v>0</v>
      </c>
      <c r="AR470" s="17" t="s">
        <v>256</v>
      </c>
      <c r="AT470" s="17" t="s">
        <v>160</v>
      </c>
      <c r="AU470" s="17" t="s">
        <v>90</v>
      </c>
      <c r="AY470" s="17" t="s">
        <v>158</v>
      </c>
      <c r="BE470" s="230">
        <f>IF(N470="základní",J470,0)</f>
        <v>0</v>
      </c>
      <c r="BF470" s="230">
        <f>IF(N470="snížená",J470,0)</f>
        <v>0</v>
      </c>
      <c r="BG470" s="230">
        <f>IF(N470="zákl. přenesená",J470,0)</f>
        <v>0</v>
      </c>
      <c r="BH470" s="230">
        <f>IF(N470="sníž. přenesená",J470,0)</f>
        <v>0</v>
      </c>
      <c r="BI470" s="230">
        <f>IF(N470="nulová",J470,0)</f>
        <v>0</v>
      </c>
      <c r="BJ470" s="17" t="s">
        <v>88</v>
      </c>
      <c r="BK470" s="230">
        <f>ROUND(I470*H470,2)</f>
        <v>0</v>
      </c>
      <c r="BL470" s="17" t="s">
        <v>256</v>
      </c>
      <c r="BM470" s="17" t="s">
        <v>559</v>
      </c>
    </row>
    <row r="471" s="12" customFormat="1">
      <c r="B471" s="231"/>
      <c r="C471" s="232"/>
      <c r="D471" s="233" t="s">
        <v>166</v>
      </c>
      <c r="E471" s="234" t="s">
        <v>79</v>
      </c>
      <c r="F471" s="235" t="s">
        <v>167</v>
      </c>
      <c r="G471" s="232"/>
      <c r="H471" s="234" t="s">
        <v>79</v>
      </c>
      <c r="I471" s="236"/>
      <c r="J471" s="232"/>
      <c r="K471" s="232"/>
      <c r="L471" s="237"/>
      <c r="M471" s="238"/>
      <c r="N471" s="239"/>
      <c r="O471" s="239"/>
      <c r="P471" s="239"/>
      <c r="Q471" s="239"/>
      <c r="R471" s="239"/>
      <c r="S471" s="239"/>
      <c r="T471" s="240"/>
      <c r="AT471" s="241" t="s">
        <v>166</v>
      </c>
      <c r="AU471" s="241" t="s">
        <v>90</v>
      </c>
      <c r="AV471" s="12" t="s">
        <v>88</v>
      </c>
      <c r="AW471" s="12" t="s">
        <v>42</v>
      </c>
      <c r="AX471" s="12" t="s">
        <v>81</v>
      </c>
      <c r="AY471" s="241" t="s">
        <v>158</v>
      </c>
    </row>
    <row r="472" s="12" customFormat="1">
      <c r="B472" s="231"/>
      <c r="C472" s="232"/>
      <c r="D472" s="233" t="s">
        <v>166</v>
      </c>
      <c r="E472" s="234" t="s">
        <v>79</v>
      </c>
      <c r="F472" s="235" t="s">
        <v>174</v>
      </c>
      <c r="G472" s="232"/>
      <c r="H472" s="234" t="s">
        <v>79</v>
      </c>
      <c r="I472" s="236"/>
      <c r="J472" s="232"/>
      <c r="K472" s="232"/>
      <c r="L472" s="237"/>
      <c r="M472" s="238"/>
      <c r="N472" s="239"/>
      <c r="O472" s="239"/>
      <c r="P472" s="239"/>
      <c r="Q472" s="239"/>
      <c r="R472" s="239"/>
      <c r="S472" s="239"/>
      <c r="T472" s="240"/>
      <c r="AT472" s="241" t="s">
        <v>166</v>
      </c>
      <c r="AU472" s="241" t="s">
        <v>90</v>
      </c>
      <c r="AV472" s="12" t="s">
        <v>88</v>
      </c>
      <c r="AW472" s="12" t="s">
        <v>42</v>
      </c>
      <c r="AX472" s="12" t="s">
        <v>81</v>
      </c>
      <c r="AY472" s="241" t="s">
        <v>158</v>
      </c>
    </row>
    <row r="473" s="12" customFormat="1">
      <c r="B473" s="231"/>
      <c r="C473" s="232"/>
      <c r="D473" s="233" t="s">
        <v>166</v>
      </c>
      <c r="E473" s="234" t="s">
        <v>79</v>
      </c>
      <c r="F473" s="235" t="s">
        <v>553</v>
      </c>
      <c r="G473" s="232"/>
      <c r="H473" s="234" t="s">
        <v>79</v>
      </c>
      <c r="I473" s="236"/>
      <c r="J473" s="232"/>
      <c r="K473" s="232"/>
      <c r="L473" s="237"/>
      <c r="M473" s="238"/>
      <c r="N473" s="239"/>
      <c r="O473" s="239"/>
      <c r="P473" s="239"/>
      <c r="Q473" s="239"/>
      <c r="R473" s="239"/>
      <c r="S473" s="239"/>
      <c r="T473" s="240"/>
      <c r="AT473" s="241" t="s">
        <v>166</v>
      </c>
      <c r="AU473" s="241" t="s">
        <v>90</v>
      </c>
      <c r="AV473" s="12" t="s">
        <v>88</v>
      </c>
      <c r="AW473" s="12" t="s">
        <v>42</v>
      </c>
      <c r="AX473" s="12" t="s">
        <v>81</v>
      </c>
      <c r="AY473" s="241" t="s">
        <v>158</v>
      </c>
    </row>
    <row r="474" s="13" customFormat="1">
      <c r="B474" s="242"/>
      <c r="C474" s="243"/>
      <c r="D474" s="233" t="s">
        <v>166</v>
      </c>
      <c r="E474" s="244" t="s">
        <v>79</v>
      </c>
      <c r="F474" s="245" t="s">
        <v>554</v>
      </c>
      <c r="G474" s="243"/>
      <c r="H474" s="246">
        <v>3.4849999999999999</v>
      </c>
      <c r="I474" s="247"/>
      <c r="J474" s="243"/>
      <c r="K474" s="243"/>
      <c r="L474" s="248"/>
      <c r="M474" s="249"/>
      <c r="N474" s="250"/>
      <c r="O474" s="250"/>
      <c r="P474" s="250"/>
      <c r="Q474" s="250"/>
      <c r="R474" s="250"/>
      <c r="S474" s="250"/>
      <c r="T474" s="251"/>
      <c r="AT474" s="252" t="s">
        <v>166</v>
      </c>
      <c r="AU474" s="252" t="s">
        <v>90</v>
      </c>
      <c r="AV474" s="13" t="s">
        <v>90</v>
      </c>
      <c r="AW474" s="13" t="s">
        <v>42</v>
      </c>
      <c r="AX474" s="13" t="s">
        <v>81</v>
      </c>
      <c r="AY474" s="252" t="s">
        <v>158</v>
      </c>
    </row>
    <row r="475" s="13" customFormat="1">
      <c r="B475" s="242"/>
      <c r="C475" s="243"/>
      <c r="D475" s="233" t="s">
        <v>166</v>
      </c>
      <c r="E475" s="244" t="s">
        <v>79</v>
      </c>
      <c r="F475" s="245" t="s">
        <v>555</v>
      </c>
      <c r="G475" s="243"/>
      <c r="H475" s="246">
        <v>3.895</v>
      </c>
      <c r="I475" s="247"/>
      <c r="J475" s="243"/>
      <c r="K475" s="243"/>
      <c r="L475" s="248"/>
      <c r="M475" s="249"/>
      <c r="N475" s="250"/>
      <c r="O475" s="250"/>
      <c r="P475" s="250"/>
      <c r="Q475" s="250"/>
      <c r="R475" s="250"/>
      <c r="S475" s="250"/>
      <c r="T475" s="251"/>
      <c r="AT475" s="252" t="s">
        <v>166</v>
      </c>
      <c r="AU475" s="252" t="s">
        <v>90</v>
      </c>
      <c r="AV475" s="13" t="s">
        <v>90</v>
      </c>
      <c r="AW475" s="13" t="s">
        <v>42</v>
      </c>
      <c r="AX475" s="13" t="s">
        <v>81</v>
      </c>
      <c r="AY475" s="252" t="s">
        <v>158</v>
      </c>
    </row>
    <row r="476" s="12" customFormat="1">
      <c r="B476" s="231"/>
      <c r="C476" s="232"/>
      <c r="D476" s="233" t="s">
        <v>166</v>
      </c>
      <c r="E476" s="234" t="s">
        <v>79</v>
      </c>
      <c r="F476" s="235" t="s">
        <v>176</v>
      </c>
      <c r="G476" s="232"/>
      <c r="H476" s="234" t="s">
        <v>79</v>
      </c>
      <c r="I476" s="236"/>
      <c r="J476" s="232"/>
      <c r="K476" s="232"/>
      <c r="L476" s="237"/>
      <c r="M476" s="238"/>
      <c r="N476" s="239"/>
      <c r="O476" s="239"/>
      <c r="P476" s="239"/>
      <c r="Q476" s="239"/>
      <c r="R476" s="239"/>
      <c r="S476" s="239"/>
      <c r="T476" s="240"/>
      <c r="AT476" s="241" t="s">
        <v>166</v>
      </c>
      <c r="AU476" s="241" t="s">
        <v>90</v>
      </c>
      <c r="AV476" s="12" t="s">
        <v>88</v>
      </c>
      <c r="AW476" s="12" t="s">
        <v>42</v>
      </c>
      <c r="AX476" s="12" t="s">
        <v>81</v>
      </c>
      <c r="AY476" s="241" t="s">
        <v>158</v>
      </c>
    </row>
    <row r="477" s="12" customFormat="1">
      <c r="B477" s="231"/>
      <c r="C477" s="232"/>
      <c r="D477" s="233" t="s">
        <v>166</v>
      </c>
      <c r="E477" s="234" t="s">
        <v>79</v>
      </c>
      <c r="F477" s="235" t="s">
        <v>553</v>
      </c>
      <c r="G477" s="232"/>
      <c r="H477" s="234" t="s">
        <v>79</v>
      </c>
      <c r="I477" s="236"/>
      <c r="J477" s="232"/>
      <c r="K477" s="232"/>
      <c r="L477" s="237"/>
      <c r="M477" s="238"/>
      <c r="N477" s="239"/>
      <c r="O477" s="239"/>
      <c r="P477" s="239"/>
      <c r="Q477" s="239"/>
      <c r="R477" s="239"/>
      <c r="S477" s="239"/>
      <c r="T477" s="240"/>
      <c r="AT477" s="241" t="s">
        <v>166</v>
      </c>
      <c r="AU477" s="241" t="s">
        <v>90</v>
      </c>
      <c r="AV477" s="12" t="s">
        <v>88</v>
      </c>
      <c r="AW477" s="12" t="s">
        <v>42</v>
      </c>
      <c r="AX477" s="12" t="s">
        <v>81</v>
      </c>
      <c r="AY477" s="241" t="s">
        <v>158</v>
      </c>
    </row>
    <row r="478" s="13" customFormat="1">
      <c r="B478" s="242"/>
      <c r="C478" s="243"/>
      <c r="D478" s="233" t="s">
        <v>166</v>
      </c>
      <c r="E478" s="244" t="s">
        <v>79</v>
      </c>
      <c r="F478" s="245" t="s">
        <v>555</v>
      </c>
      <c r="G478" s="243"/>
      <c r="H478" s="246">
        <v>3.895</v>
      </c>
      <c r="I478" s="247"/>
      <c r="J478" s="243"/>
      <c r="K478" s="243"/>
      <c r="L478" s="248"/>
      <c r="M478" s="249"/>
      <c r="N478" s="250"/>
      <c r="O478" s="250"/>
      <c r="P478" s="250"/>
      <c r="Q478" s="250"/>
      <c r="R478" s="250"/>
      <c r="S478" s="250"/>
      <c r="T478" s="251"/>
      <c r="AT478" s="252" t="s">
        <v>166</v>
      </c>
      <c r="AU478" s="252" t="s">
        <v>90</v>
      </c>
      <c r="AV478" s="13" t="s">
        <v>90</v>
      </c>
      <c r="AW478" s="13" t="s">
        <v>42</v>
      </c>
      <c r="AX478" s="13" t="s">
        <v>81</v>
      </c>
      <c r="AY478" s="252" t="s">
        <v>158</v>
      </c>
    </row>
    <row r="479" s="14" customFormat="1">
      <c r="B479" s="253"/>
      <c r="C479" s="254"/>
      <c r="D479" s="233" t="s">
        <v>166</v>
      </c>
      <c r="E479" s="255" t="s">
        <v>79</v>
      </c>
      <c r="F479" s="256" t="s">
        <v>170</v>
      </c>
      <c r="G479" s="254"/>
      <c r="H479" s="257">
        <v>11.275</v>
      </c>
      <c r="I479" s="258"/>
      <c r="J479" s="254"/>
      <c r="K479" s="254"/>
      <c r="L479" s="259"/>
      <c r="M479" s="260"/>
      <c r="N479" s="261"/>
      <c r="O479" s="261"/>
      <c r="P479" s="261"/>
      <c r="Q479" s="261"/>
      <c r="R479" s="261"/>
      <c r="S479" s="261"/>
      <c r="T479" s="262"/>
      <c r="AT479" s="263" t="s">
        <v>166</v>
      </c>
      <c r="AU479" s="263" t="s">
        <v>90</v>
      </c>
      <c r="AV479" s="14" t="s">
        <v>100</v>
      </c>
      <c r="AW479" s="14" t="s">
        <v>42</v>
      </c>
      <c r="AX479" s="14" t="s">
        <v>88</v>
      </c>
      <c r="AY479" s="263" t="s">
        <v>158</v>
      </c>
    </row>
    <row r="480" s="1" customFormat="1" ht="16.5" customHeight="1">
      <c r="B480" s="39"/>
      <c r="C480" s="219" t="s">
        <v>560</v>
      </c>
      <c r="D480" s="219" t="s">
        <v>160</v>
      </c>
      <c r="E480" s="220" t="s">
        <v>561</v>
      </c>
      <c r="F480" s="221" t="s">
        <v>562</v>
      </c>
      <c r="G480" s="222" t="s">
        <v>163</v>
      </c>
      <c r="H480" s="223">
        <v>11.275</v>
      </c>
      <c r="I480" s="224"/>
      <c r="J480" s="225">
        <f>ROUND(I480*H480,2)</f>
        <v>0</v>
      </c>
      <c r="K480" s="221" t="s">
        <v>164</v>
      </c>
      <c r="L480" s="44"/>
      <c r="M480" s="226" t="s">
        <v>79</v>
      </c>
      <c r="N480" s="227" t="s">
        <v>51</v>
      </c>
      <c r="O480" s="80"/>
      <c r="P480" s="228">
        <f>O480*H480</f>
        <v>0</v>
      </c>
      <c r="Q480" s="228">
        <v>0.00017000000000000001</v>
      </c>
      <c r="R480" s="228">
        <f>Q480*H480</f>
        <v>0.0019167500000000003</v>
      </c>
      <c r="S480" s="228">
        <v>0</v>
      </c>
      <c r="T480" s="229">
        <f>S480*H480</f>
        <v>0</v>
      </c>
      <c r="AR480" s="17" t="s">
        <v>256</v>
      </c>
      <c r="AT480" s="17" t="s">
        <v>160</v>
      </c>
      <c r="AU480" s="17" t="s">
        <v>90</v>
      </c>
      <c r="AY480" s="17" t="s">
        <v>158</v>
      </c>
      <c r="BE480" s="230">
        <f>IF(N480="základní",J480,0)</f>
        <v>0</v>
      </c>
      <c r="BF480" s="230">
        <f>IF(N480="snížená",J480,0)</f>
        <v>0</v>
      </c>
      <c r="BG480" s="230">
        <f>IF(N480="zákl. přenesená",J480,0)</f>
        <v>0</v>
      </c>
      <c r="BH480" s="230">
        <f>IF(N480="sníž. přenesená",J480,0)</f>
        <v>0</v>
      </c>
      <c r="BI480" s="230">
        <f>IF(N480="nulová",J480,0)</f>
        <v>0</v>
      </c>
      <c r="BJ480" s="17" t="s">
        <v>88</v>
      </c>
      <c r="BK480" s="230">
        <f>ROUND(I480*H480,2)</f>
        <v>0</v>
      </c>
      <c r="BL480" s="17" t="s">
        <v>256</v>
      </c>
      <c r="BM480" s="17" t="s">
        <v>563</v>
      </c>
    </row>
    <row r="481" s="12" customFormat="1">
      <c r="B481" s="231"/>
      <c r="C481" s="232"/>
      <c r="D481" s="233" t="s">
        <v>166</v>
      </c>
      <c r="E481" s="234" t="s">
        <v>79</v>
      </c>
      <c r="F481" s="235" t="s">
        <v>167</v>
      </c>
      <c r="G481" s="232"/>
      <c r="H481" s="234" t="s">
        <v>79</v>
      </c>
      <c r="I481" s="236"/>
      <c r="J481" s="232"/>
      <c r="K481" s="232"/>
      <c r="L481" s="237"/>
      <c r="M481" s="238"/>
      <c r="N481" s="239"/>
      <c r="O481" s="239"/>
      <c r="P481" s="239"/>
      <c r="Q481" s="239"/>
      <c r="R481" s="239"/>
      <c r="S481" s="239"/>
      <c r="T481" s="240"/>
      <c r="AT481" s="241" t="s">
        <v>166</v>
      </c>
      <c r="AU481" s="241" t="s">
        <v>90</v>
      </c>
      <c r="AV481" s="12" t="s">
        <v>88</v>
      </c>
      <c r="AW481" s="12" t="s">
        <v>42</v>
      </c>
      <c r="AX481" s="12" t="s">
        <v>81</v>
      </c>
      <c r="AY481" s="241" t="s">
        <v>158</v>
      </c>
    </row>
    <row r="482" s="12" customFormat="1">
      <c r="B482" s="231"/>
      <c r="C482" s="232"/>
      <c r="D482" s="233" t="s">
        <v>166</v>
      </c>
      <c r="E482" s="234" t="s">
        <v>79</v>
      </c>
      <c r="F482" s="235" t="s">
        <v>174</v>
      </c>
      <c r="G482" s="232"/>
      <c r="H482" s="234" t="s">
        <v>79</v>
      </c>
      <c r="I482" s="236"/>
      <c r="J482" s="232"/>
      <c r="K482" s="232"/>
      <c r="L482" s="237"/>
      <c r="M482" s="238"/>
      <c r="N482" s="239"/>
      <c r="O482" s="239"/>
      <c r="P482" s="239"/>
      <c r="Q482" s="239"/>
      <c r="R482" s="239"/>
      <c r="S482" s="239"/>
      <c r="T482" s="240"/>
      <c r="AT482" s="241" t="s">
        <v>166</v>
      </c>
      <c r="AU482" s="241" t="s">
        <v>90</v>
      </c>
      <c r="AV482" s="12" t="s">
        <v>88</v>
      </c>
      <c r="AW482" s="12" t="s">
        <v>42</v>
      </c>
      <c r="AX482" s="12" t="s">
        <v>81</v>
      </c>
      <c r="AY482" s="241" t="s">
        <v>158</v>
      </c>
    </row>
    <row r="483" s="12" customFormat="1">
      <c r="B483" s="231"/>
      <c r="C483" s="232"/>
      <c r="D483" s="233" t="s">
        <v>166</v>
      </c>
      <c r="E483" s="234" t="s">
        <v>79</v>
      </c>
      <c r="F483" s="235" t="s">
        <v>553</v>
      </c>
      <c r="G483" s="232"/>
      <c r="H483" s="234" t="s">
        <v>79</v>
      </c>
      <c r="I483" s="236"/>
      <c r="J483" s="232"/>
      <c r="K483" s="232"/>
      <c r="L483" s="237"/>
      <c r="M483" s="238"/>
      <c r="N483" s="239"/>
      <c r="O483" s="239"/>
      <c r="P483" s="239"/>
      <c r="Q483" s="239"/>
      <c r="R483" s="239"/>
      <c r="S483" s="239"/>
      <c r="T483" s="240"/>
      <c r="AT483" s="241" t="s">
        <v>166</v>
      </c>
      <c r="AU483" s="241" t="s">
        <v>90</v>
      </c>
      <c r="AV483" s="12" t="s">
        <v>88</v>
      </c>
      <c r="AW483" s="12" t="s">
        <v>42</v>
      </c>
      <c r="AX483" s="12" t="s">
        <v>81</v>
      </c>
      <c r="AY483" s="241" t="s">
        <v>158</v>
      </c>
    </row>
    <row r="484" s="13" customFormat="1">
      <c r="B484" s="242"/>
      <c r="C484" s="243"/>
      <c r="D484" s="233" t="s">
        <v>166</v>
      </c>
      <c r="E484" s="244" t="s">
        <v>79</v>
      </c>
      <c r="F484" s="245" t="s">
        <v>554</v>
      </c>
      <c r="G484" s="243"/>
      <c r="H484" s="246">
        <v>3.4849999999999999</v>
      </c>
      <c r="I484" s="247"/>
      <c r="J484" s="243"/>
      <c r="K484" s="243"/>
      <c r="L484" s="248"/>
      <c r="M484" s="249"/>
      <c r="N484" s="250"/>
      <c r="O484" s="250"/>
      <c r="P484" s="250"/>
      <c r="Q484" s="250"/>
      <c r="R484" s="250"/>
      <c r="S484" s="250"/>
      <c r="T484" s="251"/>
      <c r="AT484" s="252" t="s">
        <v>166</v>
      </c>
      <c r="AU484" s="252" t="s">
        <v>90</v>
      </c>
      <c r="AV484" s="13" t="s">
        <v>90</v>
      </c>
      <c r="AW484" s="13" t="s">
        <v>42</v>
      </c>
      <c r="AX484" s="13" t="s">
        <v>81</v>
      </c>
      <c r="AY484" s="252" t="s">
        <v>158</v>
      </c>
    </row>
    <row r="485" s="13" customFormat="1">
      <c r="B485" s="242"/>
      <c r="C485" s="243"/>
      <c r="D485" s="233" t="s">
        <v>166</v>
      </c>
      <c r="E485" s="244" t="s">
        <v>79</v>
      </c>
      <c r="F485" s="245" t="s">
        <v>555</v>
      </c>
      <c r="G485" s="243"/>
      <c r="H485" s="246">
        <v>3.895</v>
      </c>
      <c r="I485" s="247"/>
      <c r="J485" s="243"/>
      <c r="K485" s="243"/>
      <c r="L485" s="248"/>
      <c r="M485" s="249"/>
      <c r="N485" s="250"/>
      <c r="O485" s="250"/>
      <c r="P485" s="250"/>
      <c r="Q485" s="250"/>
      <c r="R485" s="250"/>
      <c r="S485" s="250"/>
      <c r="T485" s="251"/>
      <c r="AT485" s="252" t="s">
        <v>166</v>
      </c>
      <c r="AU485" s="252" t="s">
        <v>90</v>
      </c>
      <c r="AV485" s="13" t="s">
        <v>90</v>
      </c>
      <c r="AW485" s="13" t="s">
        <v>42</v>
      </c>
      <c r="AX485" s="13" t="s">
        <v>81</v>
      </c>
      <c r="AY485" s="252" t="s">
        <v>158</v>
      </c>
    </row>
    <row r="486" s="12" customFormat="1">
      <c r="B486" s="231"/>
      <c r="C486" s="232"/>
      <c r="D486" s="233" t="s">
        <v>166</v>
      </c>
      <c r="E486" s="234" t="s">
        <v>79</v>
      </c>
      <c r="F486" s="235" t="s">
        <v>176</v>
      </c>
      <c r="G486" s="232"/>
      <c r="H486" s="234" t="s">
        <v>79</v>
      </c>
      <c r="I486" s="236"/>
      <c r="J486" s="232"/>
      <c r="K486" s="232"/>
      <c r="L486" s="237"/>
      <c r="M486" s="238"/>
      <c r="N486" s="239"/>
      <c r="O486" s="239"/>
      <c r="P486" s="239"/>
      <c r="Q486" s="239"/>
      <c r="R486" s="239"/>
      <c r="S486" s="239"/>
      <c r="T486" s="240"/>
      <c r="AT486" s="241" t="s">
        <v>166</v>
      </c>
      <c r="AU486" s="241" t="s">
        <v>90</v>
      </c>
      <c r="AV486" s="12" t="s">
        <v>88</v>
      </c>
      <c r="AW486" s="12" t="s">
        <v>42</v>
      </c>
      <c r="AX486" s="12" t="s">
        <v>81</v>
      </c>
      <c r="AY486" s="241" t="s">
        <v>158</v>
      </c>
    </row>
    <row r="487" s="12" customFormat="1">
      <c r="B487" s="231"/>
      <c r="C487" s="232"/>
      <c r="D487" s="233" t="s">
        <v>166</v>
      </c>
      <c r="E487" s="234" t="s">
        <v>79</v>
      </c>
      <c r="F487" s="235" t="s">
        <v>553</v>
      </c>
      <c r="G487" s="232"/>
      <c r="H487" s="234" t="s">
        <v>79</v>
      </c>
      <c r="I487" s="236"/>
      <c r="J487" s="232"/>
      <c r="K487" s="232"/>
      <c r="L487" s="237"/>
      <c r="M487" s="238"/>
      <c r="N487" s="239"/>
      <c r="O487" s="239"/>
      <c r="P487" s="239"/>
      <c r="Q487" s="239"/>
      <c r="R487" s="239"/>
      <c r="S487" s="239"/>
      <c r="T487" s="240"/>
      <c r="AT487" s="241" t="s">
        <v>166</v>
      </c>
      <c r="AU487" s="241" t="s">
        <v>90</v>
      </c>
      <c r="AV487" s="12" t="s">
        <v>88</v>
      </c>
      <c r="AW487" s="12" t="s">
        <v>42</v>
      </c>
      <c r="AX487" s="12" t="s">
        <v>81</v>
      </c>
      <c r="AY487" s="241" t="s">
        <v>158</v>
      </c>
    </row>
    <row r="488" s="13" customFormat="1">
      <c r="B488" s="242"/>
      <c r="C488" s="243"/>
      <c r="D488" s="233" t="s">
        <v>166</v>
      </c>
      <c r="E488" s="244" t="s">
        <v>79</v>
      </c>
      <c r="F488" s="245" t="s">
        <v>555</v>
      </c>
      <c r="G488" s="243"/>
      <c r="H488" s="246">
        <v>3.895</v>
      </c>
      <c r="I488" s="247"/>
      <c r="J488" s="243"/>
      <c r="K488" s="243"/>
      <c r="L488" s="248"/>
      <c r="M488" s="249"/>
      <c r="N488" s="250"/>
      <c r="O488" s="250"/>
      <c r="P488" s="250"/>
      <c r="Q488" s="250"/>
      <c r="R488" s="250"/>
      <c r="S488" s="250"/>
      <c r="T488" s="251"/>
      <c r="AT488" s="252" t="s">
        <v>166</v>
      </c>
      <c r="AU488" s="252" t="s">
        <v>90</v>
      </c>
      <c r="AV488" s="13" t="s">
        <v>90</v>
      </c>
      <c r="AW488" s="13" t="s">
        <v>42</v>
      </c>
      <c r="AX488" s="13" t="s">
        <v>81</v>
      </c>
      <c r="AY488" s="252" t="s">
        <v>158</v>
      </c>
    </row>
    <row r="489" s="14" customFormat="1">
      <c r="B489" s="253"/>
      <c r="C489" s="254"/>
      <c r="D489" s="233" t="s">
        <v>166</v>
      </c>
      <c r="E489" s="255" t="s">
        <v>79</v>
      </c>
      <c r="F489" s="256" t="s">
        <v>170</v>
      </c>
      <c r="G489" s="254"/>
      <c r="H489" s="257">
        <v>11.275</v>
      </c>
      <c r="I489" s="258"/>
      <c r="J489" s="254"/>
      <c r="K489" s="254"/>
      <c r="L489" s="259"/>
      <c r="M489" s="260"/>
      <c r="N489" s="261"/>
      <c r="O489" s="261"/>
      <c r="P489" s="261"/>
      <c r="Q489" s="261"/>
      <c r="R489" s="261"/>
      <c r="S489" s="261"/>
      <c r="T489" s="262"/>
      <c r="AT489" s="263" t="s">
        <v>166</v>
      </c>
      <c r="AU489" s="263" t="s">
        <v>90</v>
      </c>
      <c r="AV489" s="14" t="s">
        <v>100</v>
      </c>
      <c r="AW489" s="14" t="s">
        <v>42</v>
      </c>
      <c r="AX489" s="14" t="s">
        <v>88</v>
      </c>
      <c r="AY489" s="263" t="s">
        <v>158</v>
      </c>
    </row>
    <row r="490" s="1" customFormat="1" ht="16.5" customHeight="1">
      <c r="B490" s="39"/>
      <c r="C490" s="219" t="s">
        <v>564</v>
      </c>
      <c r="D490" s="219" t="s">
        <v>160</v>
      </c>
      <c r="E490" s="220" t="s">
        <v>565</v>
      </c>
      <c r="F490" s="221" t="s">
        <v>566</v>
      </c>
      <c r="G490" s="222" t="s">
        <v>163</v>
      </c>
      <c r="H490" s="223">
        <v>2.9199999999999999</v>
      </c>
      <c r="I490" s="224"/>
      <c r="J490" s="225">
        <f>ROUND(I490*H490,2)</f>
        <v>0</v>
      </c>
      <c r="K490" s="221" t="s">
        <v>164</v>
      </c>
      <c r="L490" s="44"/>
      <c r="M490" s="226" t="s">
        <v>79</v>
      </c>
      <c r="N490" s="227" t="s">
        <v>51</v>
      </c>
      <c r="O490" s="80"/>
      <c r="P490" s="228">
        <f>O490*H490</f>
        <v>0</v>
      </c>
      <c r="Q490" s="228">
        <v>2.0000000000000002E-05</v>
      </c>
      <c r="R490" s="228">
        <f>Q490*H490</f>
        <v>5.8400000000000003E-05</v>
      </c>
      <c r="S490" s="228">
        <v>0</v>
      </c>
      <c r="T490" s="229">
        <f>S490*H490</f>
        <v>0</v>
      </c>
      <c r="AR490" s="17" t="s">
        <v>256</v>
      </c>
      <c r="AT490" s="17" t="s">
        <v>160</v>
      </c>
      <c r="AU490" s="17" t="s">
        <v>90</v>
      </c>
      <c r="AY490" s="17" t="s">
        <v>158</v>
      </c>
      <c r="BE490" s="230">
        <f>IF(N490="základní",J490,0)</f>
        <v>0</v>
      </c>
      <c r="BF490" s="230">
        <f>IF(N490="snížená",J490,0)</f>
        <v>0</v>
      </c>
      <c r="BG490" s="230">
        <f>IF(N490="zákl. přenesená",J490,0)</f>
        <v>0</v>
      </c>
      <c r="BH490" s="230">
        <f>IF(N490="sníž. přenesená",J490,0)</f>
        <v>0</v>
      </c>
      <c r="BI490" s="230">
        <f>IF(N490="nulová",J490,0)</f>
        <v>0</v>
      </c>
      <c r="BJ490" s="17" t="s">
        <v>88</v>
      </c>
      <c r="BK490" s="230">
        <f>ROUND(I490*H490,2)</f>
        <v>0</v>
      </c>
      <c r="BL490" s="17" t="s">
        <v>256</v>
      </c>
      <c r="BM490" s="17" t="s">
        <v>567</v>
      </c>
    </row>
    <row r="491" s="12" customFormat="1">
      <c r="B491" s="231"/>
      <c r="C491" s="232"/>
      <c r="D491" s="233" t="s">
        <v>166</v>
      </c>
      <c r="E491" s="234" t="s">
        <v>79</v>
      </c>
      <c r="F491" s="235" t="s">
        <v>167</v>
      </c>
      <c r="G491" s="232"/>
      <c r="H491" s="234" t="s">
        <v>79</v>
      </c>
      <c r="I491" s="236"/>
      <c r="J491" s="232"/>
      <c r="K491" s="232"/>
      <c r="L491" s="237"/>
      <c r="M491" s="238"/>
      <c r="N491" s="239"/>
      <c r="O491" s="239"/>
      <c r="P491" s="239"/>
      <c r="Q491" s="239"/>
      <c r="R491" s="239"/>
      <c r="S491" s="239"/>
      <c r="T491" s="240"/>
      <c r="AT491" s="241" t="s">
        <v>166</v>
      </c>
      <c r="AU491" s="241" t="s">
        <v>90</v>
      </c>
      <c r="AV491" s="12" t="s">
        <v>88</v>
      </c>
      <c r="AW491" s="12" t="s">
        <v>42</v>
      </c>
      <c r="AX491" s="12" t="s">
        <v>81</v>
      </c>
      <c r="AY491" s="241" t="s">
        <v>158</v>
      </c>
    </row>
    <row r="492" s="12" customFormat="1">
      <c r="B492" s="231"/>
      <c r="C492" s="232"/>
      <c r="D492" s="233" t="s">
        <v>166</v>
      </c>
      <c r="E492" s="234" t="s">
        <v>79</v>
      </c>
      <c r="F492" s="235" t="s">
        <v>174</v>
      </c>
      <c r="G492" s="232"/>
      <c r="H492" s="234" t="s">
        <v>79</v>
      </c>
      <c r="I492" s="236"/>
      <c r="J492" s="232"/>
      <c r="K492" s="232"/>
      <c r="L492" s="237"/>
      <c r="M492" s="238"/>
      <c r="N492" s="239"/>
      <c r="O492" s="239"/>
      <c r="P492" s="239"/>
      <c r="Q492" s="239"/>
      <c r="R492" s="239"/>
      <c r="S492" s="239"/>
      <c r="T492" s="240"/>
      <c r="AT492" s="241" t="s">
        <v>166</v>
      </c>
      <c r="AU492" s="241" t="s">
        <v>90</v>
      </c>
      <c r="AV492" s="12" t="s">
        <v>88</v>
      </c>
      <c r="AW492" s="12" t="s">
        <v>42</v>
      </c>
      <c r="AX492" s="12" t="s">
        <v>81</v>
      </c>
      <c r="AY492" s="241" t="s">
        <v>158</v>
      </c>
    </row>
    <row r="493" s="12" customFormat="1">
      <c r="B493" s="231"/>
      <c r="C493" s="232"/>
      <c r="D493" s="233" t="s">
        <v>166</v>
      </c>
      <c r="E493" s="234" t="s">
        <v>79</v>
      </c>
      <c r="F493" s="235" t="s">
        <v>568</v>
      </c>
      <c r="G493" s="232"/>
      <c r="H493" s="234" t="s">
        <v>79</v>
      </c>
      <c r="I493" s="236"/>
      <c r="J493" s="232"/>
      <c r="K493" s="232"/>
      <c r="L493" s="237"/>
      <c r="M493" s="238"/>
      <c r="N493" s="239"/>
      <c r="O493" s="239"/>
      <c r="P493" s="239"/>
      <c r="Q493" s="239"/>
      <c r="R493" s="239"/>
      <c r="S493" s="239"/>
      <c r="T493" s="240"/>
      <c r="AT493" s="241" t="s">
        <v>166</v>
      </c>
      <c r="AU493" s="241" t="s">
        <v>90</v>
      </c>
      <c r="AV493" s="12" t="s">
        <v>88</v>
      </c>
      <c r="AW493" s="12" t="s">
        <v>42</v>
      </c>
      <c r="AX493" s="12" t="s">
        <v>81</v>
      </c>
      <c r="AY493" s="241" t="s">
        <v>158</v>
      </c>
    </row>
    <row r="494" s="13" customFormat="1">
      <c r="B494" s="242"/>
      <c r="C494" s="243"/>
      <c r="D494" s="233" t="s">
        <v>166</v>
      </c>
      <c r="E494" s="244" t="s">
        <v>79</v>
      </c>
      <c r="F494" s="245" t="s">
        <v>569</v>
      </c>
      <c r="G494" s="243"/>
      <c r="H494" s="246">
        <v>0.95999999999999996</v>
      </c>
      <c r="I494" s="247"/>
      <c r="J494" s="243"/>
      <c r="K494" s="243"/>
      <c r="L494" s="248"/>
      <c r="M494" s="249"/>
      <c r="N494" s="250"/>
      <c r="O494" s="250"/>
      <c r="P494" s="250"/>
      <c r="Q494" s="250"/>
      <c r="R494" s="250"/>
      <c r="S494" s="250"/>
      <c r="T494" s="251"/>
      <c r="AT494" s="252" t="s">
        <v>166</v>
      </c>
      <c r="AU494" s="252" t="s">
        <v>90</v>
      </c>
      <c r="AV494" s="13" t="s">
        <v>90</v>
      </c>
      <c r="AW494" s="13" t="s">
        <v>42</v>
      </c>
      <c r="AX494" s="13" t="s">
        <v>81</v>
      </c>
      <c r="AY494" s="252" t="s">
        <v>158</v>
      </c>
    </row>
    <row r="495" s="13" customFormat="1">
      <c r="B495" s="242"/>
      <c r="C495" s="243"/>
      <c r="D495" s="233" t="s">
        <v>166</v>
      </c>
      <c r="E495" s="244" t="s">
        <v>79</v>
      </c>
      <c r="F495" s="245" t="s">
        <v>570</v>
      </c>
      <c r="G495" s="243"/>
      <c r="H495" s="246">
        <v>0.97999999999999998</v>
      </c>
      <c r="I495" s="247"/>
      <c r="J495" s="243"/>
      <c r="K495" s="243"/>
      <c r="L495" s="248"/>
      <c r="M495" s="249"/>
      <c r="N495" s="250"/>
      <c r="O495" s="250"/>
      <c r="P495" s="250"/>
      <c r="Q495" s="250"/>
      <c r="R495" s="250"/>
      <c r="S495" s="250"/>
      <c r="T495" s="251"/>
      <c r="AT495" s="252" t="s">
        <v>166</v>
      </c>
      <c r="AU495" s="252" t="s">
        <v>90</v>
      </c>
      <c r="AV495" s="13" t="s">
        <v>90</v>
      </c>
      <c r="AW495" s="13" t="s">
        <v>42</v>
      </c>
      <c r="AX495" s="13" t="s">
        <v>81</v>
      </c>
      <c r="AY495" s="252" t="s">
        <v>158</v>
      </c>
    </row>
    <row r="496" s="12" customFormat="1">
      <c r="B496" s="231"/>
      <c r="C496" s="232"/>
      <c r="D496" s="233" t="s">
        <v>166</v>
      </c>
      <c r="E496" s="234" t="s">
        <v>79</v>
      </c>
      <c r="F496" s="235" t="s">
        <v>176</v>
      </c>
      <c r="G496" s="232"/>
      <c r="H496" s="234" t="s">
        <v>79</v>
      </c>
      <c r="I496" s="236"/>
      <c r="J496" s="232"/>
      <c r="K496" s="232"/>
      <c r="L496" s="237"/>
      <c r="M496" s="238"/>
      <c r="N496" s="239"/>
      <c r="O496" s="239"/>
      <c r="P496" s="239"/>
      <c r="Q496" s="239"/>
      <c r="R496" s="239"/>
      <c r="S496" s="239"/>
      <c r="T496" s="240"/>
      <c r="AT496" s="241" t="s">
        <v>166</v>
      </c>
      <c r="AU496" s="241" t="s">
        <v>90</v>
      </c>
      <c r="AV496" s="12" t="s">
        <v>88</v>
      </c>
      <c r="AW496" s="12" t="s">
        <v>42</v>
      </c>
      <c r="AX496" s="12" t="s">
        <v>81</v>
      </c>
      <c r="AY496" s="241" t="s">
        <v>158</v>
      </c>
    </row>
    <row r="497" s="12" customFormat="1">
      <c r="B497" s="231"/>
      <c r="C497" s="232"/>
      <c r="D497" s="233" t="s">
        <v>166</v>
      </c>
      <c r="E497" s="234" t="s">
        <v>79</v>
      </c>
      <c r="F497" s="235" t="s">
        <v>568</v>
      </c>
      <c r="G497" s="232"/>
      <c r="H497" s="234" t="s">
        <v>79</v>
      </c>
      <c r="I497" s="236"/>
      <c r="J497" s="232"/>
      <c r="K497" s="232"/>
      <c r="L497" s="237"/>
      <c r="M497" s="238"/>
      <c r="N497" s="239"/>
      <c r="O497" s="239"/>
      <c r="P497" s="239"/>
      <c r="Q497" s="239"/>
      <c r="R497" s="239"/>
      <c r="S497" s="239"/>
      <c r="T497" s="240"/>
      <c r="AT497" s="241" t="s">
        <v>166</v>
      </c>
      <c r="AU497" s="241" t="s">
        <v>90</v>
      </c>
      <c r="AV497" s="12" t="s">
        <v>88</v>
      </c>
      <c r="AW497" s="12" t="s">
        <v>42</v>
      </c>
      <c r="AX497" s="12" t="s">
        <v>81</v>
      </c>
      <c r="AY497" s="241" t="s">
        <v>158</v>
      </c>
    </row>
    <row r="498" s="13" customFormat="1">
      <c r="B498" s="242"/>
      <c r="C498" s="243"/>
      <c r="D498" s="233" t="s">
        <v>166</v>
      </c>
      <c r="E498" s="244" t="s">
        <v>79</v>
      </c>
      <c r="F498" s="245" t="s">
        <v>570</v>
      </c>
      <c r="G498" s="243"/>
      <c r="H498" s="246">
        <v>0.97999999999999998</v>
      </c>
      <c r="I498" s="247"/>
      <c r="J498" s="243"/>
      <c r="K498" s="243"/>
      <c r="L498" s="248"/>
      <c r="M498" s="249"/>
      <c r="N498" s="250"/>
      <c r="O498" s="250"/>
      <c r="P498" s="250"/>
      <c r="Q498" s="250"/>
      <c r="R498" s="250"/>
      <c r="S498" s="250"/>
      <c r="T498" s="251"/>
      <c r="AT498" s="252" t="s">
        <v>166</v>
      </c>
      <c r="AU498" s="252" t="s">
        <v>90</v>
      </c>
      <c r="AV498" s="13" t="s">
        <v>90</v>
      </c>
      <c r="AW498" s="13" t="s">
        <v>42</v>
      </c>
      <c r="AX498" s="13" t="s">
        <v>81</v>
      </c>
      <c r="AY498" s="252" t="s">
        <v>158</v>
      </c>
    </row>
    <row r="499" s="14" customFormat="1">
      <c r="B499" s="253"/>
      <c r="C499" s="254"/>
      <c r="D499" s="233" t="s">
        <v>166</v>
      </c>
      <c r="E499" s="255" t="s">
        <v>79</v>
      </c>
      <c r="F499" s="256" t="s">
        <v>170</v>
      </c>
      <c r="G499" s="254"/>
      <c r="H499" s="257">
        <v>2.9199999999999999</v>
      </c>
      <c r="I499" s="258"/>
      <c r="J499" s="254"/>
      <c r="K499" s="254"/>
      <c r="L499" s="259"/>
      <c r="M499" s="260"/>
      <c r="N499" s="261"/>
      <c r="O499" s="261"/>
      <c r="P499" s="261"/>
      <c r="Q499" s="261"/>
      <c r="R499" s="261"/>
      <c r="S499" s="261"/>
      <c r="T499" s="262"/>
      <c r="AT499" s="263" t="s">
        <v>166</v>
      </c>
      <c r="AU499" s="263" t="s">
        <v>90</v>
      </c>
      <c r="AV499" s="14" t="s">
        <v>100</v>
      </c>
      <c r="AW499" s="14" t="s">
        <v>42</v>
      </c>
      <c r="AX499" s="14" t="s">
        <v>88</v>
      </c>
      <c r="AY499" s="263" t="s">
        <v>158</v>
      </c>
    </row>
    <row r="500" s="1" customFormat="1" ht="16.5" customHeight="1">
      <c r="B500" s="39"/>
      <c r="C500" s="219" t="s">
        <v>571</v>
      </c>
      <c r="D500" s="219" t="s">
        <v>160</v>
      </c>
      <c r="E500" s="220" t="s">
        <v>572</v>
      </c>
      <c r="F500" s="221" t="s">
        <v>573</v>
      </c>
      <c r="G500" s="222" t="s">
        <v>163</v>
      </c>
      <c r="H500" s="223">
        <v>2.9199999999999999</v>
      </c>
      <c r="I500" s="224"/>
      <c r="J500" s="225">
        <f>ROUND(I500*H500,2)</f>
        <v>0</v>
      </c>
      <c r="K500" s="221" t="s">
        <v>164</v>
      </c>
      <c r="L500" s="44"/>
      <c r="M500" s="226" t="s">
        <v>79</v>
      </c>
      <c r="N500" s="227" t="s">
        <v>51</v>
      </c>
      <c r="O500" s="80"/>
      <c r="P500" s="228">
        <f>O500*H500</f>
        <v>0</v>
      </c>
      <c r="Q500" s="228">
        <v>0.00017000000000000001</v>
      </c>
      <c r="R500" s="228">
        <f>Q500*H500</f>
        <v>0.00049640000000000003</v>
      </c>
      <c r="S500" s="228">
        <v>0</v>
      </c>
      <c r="T500" s="229">
        <f>S500*H500</f>
        <v>0</v>
      </c>
      <c r="AR500" s="17" t="s">
        <v>256</v>
      </c>
      <c r="AT500" s="17" t="s">
        <v>160</v>
      </c>
      <c r="AU500" s="17" t="s">
        <v>90</v>
      </c>
      <c r="AY500" s="17" t="s">
        <v>158</v>
      </c>
      <c r="BE500" s="230">
        <f>IF(N500="základní",J500,0)</f>
        <v>0</v>
      </c>
      <c r="BF500" s="230">
        <f>IF(N500="snížená",J500,0)</f>
        <v>0</v>
      </c>
      <c r="BG500" s="230">
        <f>IF(N500="zákl. přenesená",J500,0)</f>
        <v>0</v>
      </c>
      <c r="BH500" s="230">
        <f>IF(N500="sníž. přenesená",J500,0)</f>
        <v>0</v>
      </c>
      <c r="BI500" s="230">
        <f>IF(N500="nulová",J500,0)</f>
        <v>0</v>
      </c>
      <c r="BJ500" s="17" t="s">
        <v>88</v>
      </c>
      <c r="BK500" s="230">
        <f>ROUND(I500*H500,2)</f>
        <v>0</v>
      </c>
      <c r="BL500" s="17" t="s">
        <v>256</v>
      </c>
      <c r="BM500" s="17" t="s">
        <v>574</v>
      </c>
    </row>
    <row r="501" s="12" customFormat="1">
      <c r="B501" s="231"/>
      <c r="C501" s="232"/>
      <c r="D501" s="233" t="s">
        <v>166</v>
      </c>
      <c r="E501" s="234" t="s">
        <v>79</v>
      </c>
      <c r="F501" s="235" t="s">
        <v>167</v>
      </c>
      <c r="G501" s="232"/>
      <c r="H501" s="234" t="s">
        <v>79</v>
      </c>
      <c r="I501" s="236"/>
      <c r="J501" s="232"/>
      <c r="K501" s="232"/>
      <c r="L501" s="237"/>
      <c r="M501" s="238"/>
      <c r="N501" s="239"/>
      <c r="O501" s="239"/>
      <c r="P501" s="239"/>
      <c r="Q501" s="239"/>
      <c r="R501" s="239"/>
      <c r="S501" s="239"/>
      <c r="T501" s="240"/>
      <c r="AT501" s="241" t="s">
        <v>166</v>
      </c>
      <c r="AU501" s="241" t="s">
        <v>90</v>
      </c>
      <c r="AV501" s="12" t="s">
        <v>88</v>
      </c>
      <c r="AW501" s="12" t="s">
        <v>42</v>
      </c>
      <c r="AX501" s="12" t="s">
        <v>81</v>
      </c>
      <c r="AY501" s="241" t="s">
        <v>158</v>
      </c>
    </row>
    <row r="502" s="12" customFormat="1">
      <c r="B502" s="231"/>
      <c r="C502" s="232"/>
      <c r="D502" s="233" t="s">
        <v>166</v>
      </c>
      <c r="E502" s="234" t="s">
        <v>79</v>
      </c>
      <c r="F502" s="235" t="s">
        <v>174</v>
      </c>
      <c r="G502" s="232"/>
      <c r="H502" s="234" t="s">
        <v>79</v>
      </c>
      <c r="I502" s="236"/>
      <c r="J502" s="232"/>
      <c r="K502" s="232"/>
      <c r="L502" s="237"/>
      <c r="M502" s="238"/>
      <c r="N502" s="239"/>
      <c r="O502" s="239"/>
      <c r="P502" s="239"/>
      <c r="Q502" s="239"/>
      <c r="R502" s="239"/>
      <c r="S502" s="239"/>
      <c r="T502" s="240"/>
      <c r="AT502" s="241" t="s">
        <v>166</v>
      </c>
      <c r="AU502" s="241" t="s">
        <v>90</v>
      </c>
      <c r="AV502" s="12" t="s">
        <v>88</v>
      </c>
      <c r="AW502" s="12" t="s">
        <v>42</v>
      </c>
      <c r="AX502" s="12" t="s">
        <v>81</v>
      </c>
      <c r="AY502" s="241" t="s">
        <v>158</v>
      </c>
    </row>
    <row r="503" s="12" customFormat="1">
      <c r="B503" s="231"/>
      <c r="C503" s="232"/>
      <c r="D503" s="233" t="s">
        <v>166</v>
      </c>
      <c r="E503" s="234" t="s">
        <v>79</v>
      </c>
      <c r="F503" s="235" t="s">
        <v>568</v>
      </c>
      <c r="G503" s="232"/>
      <c r="H503" s="234" t="s">
        <v>79</v>
      </c>
      <c r="I503" s="236"/>
      <c r="J503" s="232"/>
      <c r="K503" s="232"/>
      <c r="L503" s="237"/>
      <c r="M503" s="238"/>
      <c r="N503" s="239"/>
      <c r="O503" s="239"/>
      <c r="P503" s="239"/>
      <c r="Q503" s="239"/>
      <c r="R503" s="239"/>
      <c r="S503" s="239"/>
      <c r="T503" s="240"/>
      <c r="AT503" s="241" t="s">
        <v>166</v>
      </c>
      <c r="AU503" s="241" t="s">
        <v>90</v>
      </c>
      <c r="AV503" s="12" t="s">
        <v>88</v>
      </c>
      <c r="AW503" s="12" t="s">
        <v>42</v>
      </c>
      <c r="AX503" s="12" t="s">
        <v>81</v>
      </c>
      <c r="AY503" s="241" t="s">
        <v>158</v>
      </c>
    </row>
    <row r="504" s="13" customFormat="1">
      <c r="B504" s="242"/>
      <c r="C504" s="243"/>
      <c r="D504" s="233" t="s">
        <v>166</v>
      </c>
      <c r="E504" s="244" t="s">
        <v>79</v>
      </c>
      <c r="F504" s="245" t="s">
        <v>569</v>
      </c>
      <c r="G504" s="243"/>
      <c r="H504" s="246">
        <v>0.95999999999999996</v>
      </c>
      <c r="I504" s="247"/>
      <c r="J504" s="243"/>
      <c r="K504" s="243"/>
      <c r="L504" s="248"/>
      <c r="M504" s="249"/>
      <c r="N504" s="250"/>
      <c r="O504" s="250"/>
      <c r="P504" s="250"/>
      <c r="Q504" s="250"/>
      <c r="R504" s="250"/>
      <c r="S504" s="250"/>
      <c r="T504" s="251"/>
      <c r="AT504" s="252" t="s">
        <v>166</v>
      </c>
      <c r="AU504" s="252" t="s">
        <v>90</v>
      </c>
      <c r="AV504" s="13" t="s">
        <v>90</v>
      </c>
      <c r="AW504" s="13" t="s">
        <v>42</v>
      </c>
      <c r="AX504" s="13" t="s">
        <v>81</v>
      </c>
      <c r="AY504" s="252" t="s">
        <v>158</v>
      </c>
    </row>
    <row r="505" s="13" customFormat="1">
      <c r="B505" s="242"/>
      <c r="C505" s="243"/>
      <c r="D505" s="233" t="s">
        <v>166</v>
      </c>
      <c r="E505" s="244" t="s">
        <v>79</v>
      </c>
      <c r="F505" s="245" t="s">
        <v>570</v>
      </c>
      <c r="G505" s="243"/>
      <c r="H505" s="246">
        <v>0.97999999999999998</v>
      </c>
      <c r="I505" s="247"/>
      <c r="J505" s="243"/>
      <c r="K505" s="243"/>
      <c r="L505" s="248"/>
      <c r="M505" s="249"/>
      <c r="N505" s="250"/>
      <c r="O505" s="250"/>
      <c r="P505" s="250"/>
      <c r="Q505" s="250"/>
      <c r="R505" s="250"/>
      <c r="S505" s="250"/>
      <c r="T505" s="251"/>
      <c r="AT505" s="252" t="s">
        <v>166</v>
      </c>
      <c r="AU505" s="252" t="s">
        <v>90</v>
      </c>
      <c r="AV505" s="13" t="s">
        <v>90</v>
      </c>
      <c r="AW505" s="13" t="s">
        <v>42</v>
      </c>
      <c r="AX505" s="13" t="s">
        <v>81</v>
      </c>
      <c r="AY505" s="252" t="s">
        <v>158</v>
      </c>
    </row>
    <row r="506" s="12" customFormat="1">
      <c r="B506" s="231"/>
      <c r="C506" s="232"/>
      <c r="D506" s="233" t="s">
        <v>166</v>
      </c>
      <c r="E506" s="234" t="s">
        <v>79</v>
      </c>
      <c r="F506" s="235" t="s">
        <v>176</v>
      </c>
      <c r="G506" s="232"/>
      <c r="H506" s="234" t="s">
        <v>79</v>
      </c>
      <c r="I506" s="236"/>
      <c r="J506" s="232"/>
      <c r="K506" s="232"/>
      <c r="L506" s="237"/>
      <c r="M506" s="238"/>
      <c r="N506" s="239"/>
      <c r="O506" s="239"/>
      <c r="P506" s="239"/>
      <c r="Q506" s="239"/>
      <c r="R506" s="239"/>
      <c r="S506" s="239"/>
      <c r="T506" s="240"/>
      <c r="AT506" s="241" t="s">
        <v>166</v>
      </c>
      <c r="AU506" s="241" t="s">
        <v>90</v>
      </c>
      <c r="AV506" s="12" t="s">
        <v>88</v>
      </c>
      <c r="AW506" s="12" t="s">
        <v>42</v>
      </c>
      <c r="AX506" s="12" t="s">
        <v>81</v>
      </c>
      <c r="AY506" s="241" t="s">
        <v>158</v>
      </c>
    </row>
    <row r="507" s="12" customFormat="1">
      <c r="B507" s="231"/>
      <c r="C507" s="232"/>
      <c r="D507" s="233" t="s">
        <v>166</v>
      </c>
      <c r="E507" s="234" t="s">
        <v>79</v>
      </c>
      <c r="F507" s="235" t="s">
        <v>568</v>
      </c>
      <c r="G507" s="232"/>
      <c r="H507" s="234" t="s">
        <v>79</v>
      </c>
      <c r="I507" s="236"/>
      <c r="J507" s="232"/>
      <c r="K507" s="232"/>
      <c r="L507" s="237"/>
      <c r="M507" s="238"/>
      <c r="N507" s="239"/>
      <c r="O507" s="239"/>
      <c r="P507" s="239"/>
      <c r="Q507" s="239"/>
      <c r="R507" s="239"/>
      <c r="S507" s="239"/>
      <c r="T507" s="240"/>
      <c r="AT507" s="241" t="s">
        <v>166</v>
      </c>
      <c r="AU507" s="241" t="s">
        <v>90</v>
      </c>
      <c r="AV507" s="12" t="s">
        <v>88</v>
      </c>
      <c r="AW507" s="12" t="s">
        <v>42</v>
      </c>
      <c r="AX507" s="12" t="s">
        <v>81</v>
      </c>
      <c r="AY507" s="241" t="s">
        <v>158</v>
      </c>
    </row>
    <row r="508" s="13" customFormat="1">
      <c r="B508" s="242"/>
      <c r="C508" s="243"/>
      <c r="D508" s="233" t="s">
        <v>166</v>
      </c>
      <c r="E508" s="244" t="s">
        <v>79</v>
      </c>
      <c r="F508" s="245" t="s">
        <v>570</v>
      </c>
      <c r="G508" s="243"/>
      <c r="H508" s="246">
        <v>0.97999999999999998</v>
      </c>
      <c r="I508" s="247"/>
      <c r="J508" s="243"/>
      <c r="K508" s="243"/>
      <c r="L508" s="248"/>
      <c r="M508" s="249"/>
      <c r="N508" s="250"/>
      <c r="O508" s="250"/>
      <c r="P508" s="250"/>
      <c r="Q508" s="250"/>
      <c r="R508" s="250"/>
      <c r="S508" s="250"/>
      <c r="T508" s="251"/>
      <c r="AT508" s="252" t="s">
        <v>166</v>
      </c>
      <c r="AU508" s="252" t="s">
        <v>90</v>
      </c>
      <c r="AV508" s="13" t="s">
        <v>90</v>
      </c>
      <c r="AW508" s="13" t="s">
        <v>42</v>
      </c>
      <c r="AX508" s="13" t="s">
        <v>81</v>
      </c>
      <c r="AY508" s="252" t="s">
        <v>158</v>
      </c>
    </row>
    <row r="509" s="14" customFormat="1">
      <c r="B509" s="253"/>
      <c r="C509" s="254"/>
      <c r="D509" s="233" t="s">
        <v>166</v>
      </c>
      <c r="E509" s="255" t="s">
        <v>79</v>
      </c>
      <c r="F509" s="256" t="s">
        <v>170</v>
      </c>
      <c r="G509" s="254"/>
      <c r="H509" s="257">
        <v>2.9199999999999999</v>
      </c>
      <c r="I509" s="258"/>
      <c r="J509" s="254"/>
      <c r="K509" s="254"/>
      <c r="L509" s="259"/>
      <c r="M509" s="260"/>
      <c r="N509" s="261"/>
      <c r="O509" s="261"/>
      <c r="P509" s="261"/>
      <c r="Q509" s="261"/>
      <c r="R509" s="261"/>
      <c r="S509" s="261"/>
      <c r="T509" s="262"/>
      <c r="AT509" s="263" t="s">
        <v>166</v>
      </c>
      <c r="AU509" s="263" t="s">
        <v>90</v>
      </c>
      <c r="AV509" s="14" t="s">
        <v>100</v>
      </c>
      <c r="AW509" s="14" t="s">
        <v>42</v>
      </c>
      <c r="AX509" s="14" t="s">
        <v>88</v>
      </c>
      <c r="AY509" s="263" t="s">
        <v>158</v>
      </c>
    </row>
    <row r="510" s="1" customFormat="1" ht="16.5" customHeight="1">
      <c r="B510" s="39"/>
      <c r="C510" s="219" t="s">
        <v>575</v>
      </c>
      <c r="D510" s="219" t="s">
        <v>160</v>
      </c>
      <c r="E510" s="220" t="s">
        <v>576</v>
      </c>
      <c r="F510" s="221" t="s">
        <v>577</v>
      </c>
      <c r="G510" s="222" t="s">
        <v>163</v>
      </c>
      <c r="H510" s="223">
        <v>2.9199999999999999</v>
      </c>
      <c r="I510" s="224"/>
      <c r="J510" s="225">
        <f>ROUND(I510*H510,2)</f>
        <v>0</v>
      </c>
      <c r="K510" s="221" t="s">
        <v>164</v>
      </c>
      <c r="L510" s="44"/>
      <c r="M510" s="226" t="s">
        <v>79</v>
      </c>
      <c r="N510" s="227" t="s">
        <v>51</v>
      </c>
      <c r="O510" s="80"/>
      <c r="P510" s="228">
        <f>O510*H510</f>
        <v>0</v>
      </c>
      <c r="Q510" s="228">
        <v>0.00017000000000000001</v>
      </c>
      <c r="R510" s="228">
        <f>Q510*H510</f>
        <v>0.00049640000000000003</v>
      </c>
      <c r="S510" s="228">
        <v>0</v>
      </c>
      <c r="T510" s="229">
        <f>S510*H510</f>
        <v>0</v>
      </c>
      <c r="AR510" s="17" t="s">
        <v>256</v>
      </c>
      <c r="AT510" s="17" t="s">
        <v>160</v>
      </c>
      <c r="AU510" s="17" t="s">
        <v>90</v>
      </c>
      <c r="AY510" s="17" t="s">
        <v>158</v>
      </c>
      <c r="BE510" s="230">
        <f>IF(N510="základní",J510,0)</f>
        <v>0</v>
      </c>
      <c r="BF510" s="230">
        <f>IF(N510="snížená",J510,0)</f>
        <v>0</v>
      </c>
      <c r="BG510" s="230">
        <f>IF(N510="zákl. přenesená",J510,0)</f>
        <v>0</v>
      </c>
      <c r="BH510" s="230">
        <f>IF(N510="sníž. přenesená",J510,0)</f>
        <v>0</v>
      </c>
      <c r="BI510" s="230">
        <f>IF(N510="nulová",J510,0)</f>
        <v>0</v>
      </c>
      <c r="BJ510" s="17" t="s">
        <v>88</v>
      </c>
      <c r="BK510" s="230">
        <f>ROUND(I510*H510,2)</f>
        <v>0</v>
      </c>
      <c r="BL510" s="17" t="s">
        <v>256</v>
      </c>
      <c r="BM510" s="17" t="s">
        <v>578</v>
      </c>
    </row>
    <row r="511" s="12" customFormat="1">
      <c r="B511" s="231"/>
      <c r="C511" s="232"/>
      <c r="D511" s="233" t="s">
        <v>166</v>
      </c>
      <c r="E511" s="234" t="s">
        <v>79</v>
      </c>
      <c r="F511" s="235" t="s">
        <v>167</v>
      </c>
      <c r="G511" s="232"/>
      <c r="H511" s="234" t="s">
        <v>79</v>
      </c>
      <c r="I511" s="236"/>
      <c r="J511" s="232"/>
      <c r="K511" s="232"/>
      <c r="L511" s="237"/>
      <c r="M511" s="238"/>
      <c r="N511" s="239"/>
      <c r="O511" s="239"/>
      <c r="P511" s="239"/>
      <c r="Q511" s="239"/>
      <c r="R511" s="239"/>
      <c r="S511" s="239"/>
      <c r="T511" s="240"/>
      <c r="AT511" s="241" t="s">
        <v>166</v>
      </c>
      <c r="AU511" s="241" t="s">
        <v>90</v>
      </c>
      <c r="AV511" s="12" t="s">
        <v>88</v>
      </c>
      <c r="AW511" s="12" t="s">
        <v>42</v>
      </c>
      <c r="AX511" s="12" t="s">
        <v>81</v>
      </c>
      <c r="AY511" s="241" t="s">
        <v>158</v>
      </c>
    </row>
    <row r="512" s="12" customFormat="1">
      <c r="B512" s="231"/>
      <c r="C512" s="232"/>
      <c r="D512" s="233" t="s">
        <v>166</v>
      </c>
      <c r="E512" s="234" t="s">
        <v>79</v>
      </c>
      <c r="F512" s="235" t="s">
        <v>174</v>
      </c>
      <c r="G512" s="232"/>
      <c r="H512" s="234" t="s">
        <v>79</v>
      </c>
      <c r="I512" s="236"/>
      <c r="J512" s="232"/>
      <c r="K512" s="232"/>
      <c r="L512" s="237"/>
      <c r="M512" s="238"/>
      <c r="N512" s="239"/>
      <c r="O512" s="239"/>
      <c r="P512" s="239"/>
      <c r="Q512" s="239"/>
      <c r="R512" s="239"/>
      <c r="S512" s="239"/>
      <c r="T512" s="240"/>
      <c r="AT512" s="241" t="s">
        <v>166</v>
      </c>
      <c r="AU512" s="241" t="s">
        <v>90</v>
      </c>
      <c r="AV512" s="12" t="s">
        <v>88</v>
      </c>
      <c r="AW512" s="12" t="s">
        <v>42</v>
      </c>
      <c r="AX512" s="12" t="s">
        <v>81</v>
      </c>
      <c r="AY512" s="241" t="s">
        <v>158</v>
      </c>
    </row>
    <row r="513" s="12" customFormat="1">
      <c r="B513" s="231"/>
      <c r="C513" s="232"/>
      <c r="D513" s="233" t="s">
        <v>166</v>
      </c>
      <c r="E513" s="234" t="s">
        <v>79</v>
      </c>
      <c r="F513" s="235" t="s">
        <v>568</v>
      </c>
      <c r="G513" s="232"/>
      <c r="H513" s="234" t="s">
        <v>79</v>
      </c>
      <c r="I513" s="236"/>
      <c r="J513" s="232"/>
      <c r="K513" s="232"/>
      <c r="L513" s="237"/>
      <c r="M513" s="238"/>
      <c r="N513" s="239"/>
      <c r="O513" s="239"/>
      <c r="P513" s="239"/>
      <c r="Q513" s="239"/>
      <c r="R513" s="239"/>
      <c r="S513" s="239"/>
      <c r="T513" s="240"/>
      <c r="AT513" s="241" t="s">
        <v>166</v>
      </c>
      <c r="AU513" s="241" t="s">
        <v>90</v>
      </c>
      <c r="AV513" s="12" t="s">
        <v>88</v>
      </c>
      <c r="AW513" s="12" t="s">
        <v>42</v>
      </c>
      <c r="AX513" s="12" t="s">
        <v>81</v>
      </c>
      <c r="AY513" s="241" t="s">
        <v>158</v>
      </c>
    </row>
    <row r="514" s="13" customFormat="1">
      <c r="B514" s="242"/>
      <c r="C514" s="243"/>
      <c r="D514" s="233" t="s">
        <v>166</v>
      </c>
      <c r="E514" s="244" t="s">
        <v>79</v>
      </c>
      <c r="F514" s="245" t="s">
        <v>569</v>
      </c>
      <c r="G514" s="243"/>
      <c r="H514" s="246">
        <v>0.95999999999999996</v>
      </c>
      <c r="I514" s="247"/>
      <c r="J514" s="243"/>
      <c r="K514" s="243"/>
      <c r="L514" s="248"/>
      <c r="M514" s="249"/>
      <c r="N514" s="250"/>
      <c r="O514" s="250"/>
      <c r="P514" s="250"/>
      <c r="Q514" s="250"/>
      <c r="R514" s="250"/>
      <c r="S514" s="250"/>
      <c r="T514" s="251"/>
      <c r="AT514" s="252" t="s">
        <v>166</v>
      </c>
      <c r="AU514" s="252" t="s">
        <v>90</v>
      </c>
      <c r="AV514" s="13" t="s">
        <v>90</v>
      </c>
      <c r="AW514" s="13" t="s">
        <v>42</v>
      </c>
      <c r="AX514" s="13" t="s">
        <v>81</v>
      </c>
      <c r="AY514" s="252" t="s">
        <v>158</v>
      </c>
    </row>
    <row r="515" s="13" customFormat="1">
      <c r="B515" s="242"/>
      <c r="C515" s="243"/>
      <c r="D515" s="233" t="s">
        <v>166</v>
      </c>
      <c r="E515" s="244" t="s">
        <v>79</v>
      </c>
      <c r="F515" s="245" t="s">
        <v>570</v>
      </c>
      <c r="G515" s="243"/>
      <c r="H515" s="246">
        <v>0.97999999999999998</v>
      </c>
      <c r="I515" s="247"/>
      <c r="J515" s="243"/>
      <c r="K515" s="243"/>
      <c r="L515" s="248"/>
      <c r="M515" s="249"/>
      <c r="N515" s="250"/>
      <c r="O515" s="250"/>
      <c r="P515" s="250"/>
      <c r="Q515" s="250"/>
      <c r="R515" s="250"/>
      <c r="S515" s="250"/>
      <c r="T515" s="251"/>
      <c r="AT515" s="252" t="s">
        <v>166</v>
      </c>
      <c r="AU515" s="252" t="s">
        <v>90</v>
      </c>
      <c r="AV515" s="13" t="s">
        <v>90</v>
      </c>
      <c r="AW515" s="13" t="s">
        <v>42</v>
      </c>
      <c r="AX515" s="13" t="s">
        <v>81</v>
      </c>
      <c r="AY515" s="252" t="s">
        <v>158</v>
      </c>
    </row>
    <row r="516" s="12" customFormat="1">
      <c r="B516" s="231"/>
      <c r="C516" s="232"/>
      <c r="D516" s="233" t="s">
        <v>166</v>
      </c>
      <c r="E516" s="234" t="s">
        <v>79</v>
      </c>
      <c r="F516" s="235" t="s">
        <v>176</v>
      </c>
      <c r="G516" s="232"/>
      <c r="H516" s="234" t="s">
        <v>79</v>
      </c>
      <c r="I516" s="236"/>
      <c r="J516" s="232"/>
      <c r="K516" s="232"/>
      <c r="L516" s="237"/>
      <c r="M516" s="238"/>
      <c r="N516" s="239"/>
      <c r="O516" s="239"/>
      <c r="P516" s="239"/>
      <c r="Q516" s="239"/>
      <c r="R516" s="239"/>
      <c r="S516" s="239"/>
      <c r="T516" s="240"/>
      <c r="AT516" s="241" t="s">
        <v>166</v>
      </c>
      <c r="AU516" s="241" t="s">
        <v>90</v>
      </c>
      <c r="AV516" s="12" t="s">
        <v>88</v>
      </c>
      <c r="AW516" s="12" t="s">
        <v>42</v>
      </c>
      <c r="AX516" s="12" t="s">
        <v>81</v>
      </c>
      <c r="AY516" s="241" t="s">
        <v>158</v>
      </c>
    </row>
    <row r="517" s="12" customFormat="1">
      <c r="B517" s="231"/>
      <c r="C517" s="232"/>
      <c r="D517" s="233" t="s">
        <v>166</v>
      </c>
      <c r="E517" s="234" t="s">
        <v>79</v>
      </c>
      <c r="F517" s="235" t="s">
        <v>568</v>
      </c>
      <c r="G517" s="232"/>
      <c r="H517" s="234" t="s">
        <v>79</v>
      </c>
      <c r="I517" s="236"/>
      <c r="J517" s="232"/>
      <c r="K517" s="232"/>
      <c r="L517" s="237"/>
      <c r="M517" s="238"/>
      <c r="N517" s="239"/>
      <c r="O517" s="239"/>
      <c r="P517" s="239"/>
      <c r="Q517" s="239"/>
      <c r="R517" s="239"/>
      <c r="S517" s="239"/>
      <c r="T517" s="240"/>
      <c r="AT517" s="241" t="s">
        <v>166</v>
      </c>
      <c r="AU517" s="241" t="s">
        <v>90</v>
      </c>
      <c r="AV517" s="12" t="s">
        <v>88</v>
      </c>
      <c r="AW517" s="12" t="s">
        <v>42</v>
      </c>
      <c r="AX517" s="12" t="s">
        <v>81</v>
      </c>
      <c r="AY517" s="241" t="s">
        <v>158</v>
      </c>
    </row>
    <row r="518" s="13" customFormat="1">
      <c r="B518" s="242"/>
      <c r="C518" s="243"/>
      <c r="D518" s="233" t="s">
        <v>166</v>
      </c>
      <c r="E518" s="244" t="s">
        <v>79</v>
      </c>
      <c r="F518" s="245" t="s">
        <v>570</v>
      </c>
      <c r="G518" s="243"/>
      <c r="H518" s="246">
        <v>0.97999999999999998</v>
      </c>
      <c r="I518" s="247"/>
      <c r="J518" s="243"/>
      <c r="K518" s="243"/>
      <c r="L518" s="248"/>
      <c r="M518" s="249"/>
      <c r="N518" s="250"/>
      <c r="O518" s="250"/>
      <c r="P518" s="250"/>
      <c r="Q518" s="250"/>
      <c r="R518" s="250"/>
      <c r="S518" s="250"/>
      <c r="T518" s="251"/>
      <c r="AT518" s="252" t="s">
        <v>166</v>
      </c>
      <c r="AU518" s="252" t="s">
        <v>90</v>
      </c>
      <c r="AV518" s="13" t="s">
        <v>90</v>
      </c>
      <c r="AW518" s="13" t="s">
        <v>42</v>
      </c>
      <c r="AX518" s="13" t="s">
        <v>81</v>
      </c>
      <c r="AY518" s="252" t="s">
        <v>158</v>
      </c>
    </row>
    <row r="519" s="14" customFormat="1">
      <c r="B519" s="253"/>
      <c r="C519" s="254"/>
      <c r="D519" s="233" t="s">
        <v>166</v>
      </c>
      <c r="E519" s="255" t="s">
        <v>79</v>
      </c>
      <c r="F519" s="256" t="s">
        <v>170</v>
      </c>
      <c r="G519" s="254"/>
      <c r="H519" s="257">
        <v>2.9199999999999999</v>
      </c>
      <c r="I519" s="258"/>
      <c r="J519" s="254"/>
      <c r="K519" s="254"/>
      <c r="L519" s="259"/>
      <c r="M519" s="260"/>
      <c r="N519" s="261"/>
      <c r="O519" s="261"/>
      <c r="P519" s="261"/>
      <c r="Q519" s="261"/>
      <c r="R519" s="261"/>
      <c r="S519" s="261"/>
      <c r="T519" s="262"/>
      <c r="AT519" s="263" t="s">
        <v>166</v>
      </c>
      <c r="AU519" s="263" t="s">
        <v>90</v>
      </c>
      <c r="AV519" s="14" t="s">
        <v>100</v>
      </c>
      <c r="AW519" s="14" t="s">
        <v>42</v>
      </c>
      <c r="AX519" s="14" t="s">
        <v>88</v>
      </c>
      <c r="AY519" s="263" t="s">
        <v>158</v>
      </c>
    </row>
    <row r="520" s="1" customFormat="1" ht="16.5" customHeight="1">
      <c r="B520" s="39"/>
      <c r="C520" s="219" t="s">
        <v>579</v>
      </c>
      <c r="D520" s="219" t="s">
        <v>160</v>
      </c>
      <c r="E520" s="220" t="s">
        <v>580</v>
      </c>
      <c r="F520" s="221" t="s">
        <v>581</v>
      </c>
      <c r="G520" s="222" t="s">
        <v>163</v>
      </c>
      <c r="H520" s="223">
        <v>2.9199999999999999</v>
      </c>
      <c r="I520" s="224"/>
      <c r="J520" s="225">
        <f>ROUND(I520*H520,2)</f>
        <v>0</v>
      </c>
      <c r="K520" s="221" t="s">
        <v>164</v>
      </c>
      <c r="L520" s="44"/>
      <c r="M520" s="226" t="s">
        <v>79</v>
      </c>
      <c r="N520" s="227" t="s">
        <v>51</v>
      </c>
      <c r="O520" s="80"/>
      <c r="P520" s="228">
        <f>O520*H520</f>
        <v>0</v>
      </c>
      <c r="Q520" s="228">
        <v>0.00017000000000000001</v>
      </c>
      <c r="R520" s="228">
        <f>Q520*H520</f>
        <v>0.00049640000000000003</v>
      </c>
      <c r="S520" s="228">
        <v>0</v>
      </c>
      <c r="T520" s="229">
        <f>S520*H520</f>
        <v>0</v>
      </c>
      <c r="AR520" s="17" t="s">
        <v>256</v>
      </c>
      <c r="AT520" s="17" t="s">
        <v>160</v>
      </c>
      <c r="AU520" s="17" t="s">
        <v>90</v>
      </c>
      <c r="AY520" s="17" t="s">
        <v>158</v>
      </c>
      <c r="BE520" s="230">
        <f>IF(N520="základní",J520,0)</f>
        <v>0</v>
      </c>
      <c r="BF520" s="230">
        <f>IF(N520="snížená",J520,0)</f>
        <v>0</v>
      </c>
      <c r="BG520" s="230">
        <f>IF(N520="zákl. přenesená",J520,0)</f>
        <v>0</v>
      </c>
      <c r="BH520" s="230">
        <f>IF(N520="sníž. přenesená",J520,0)</f>
        <v>0</v>
      </c>
      <c r="BI520" s="230">
        <f>IF(N520="nulová",J520,0)</f>
        <v>0</v>
      </c>
      <c r="BJ520" s="17" t="s">
        <v>88</v>
      </c>
      <c r="BK520" s="230">
        <f>ROUND(I520*H520,2)</f>
        <v>0</v>
      </c>
      <c r="BL520" s="17" t="s">
        <v>256</v>
      </c>
      <c r="BM520" s="17" t="s">
        <v>582</v>
      </c>
    </row>
    <row r="521" s="12" customFormat="1">
      <c r="B521" s="231"/>
      <c r="C521" s="232"/>
      <c r="D521" s="233" t="s">
        <v>166</v>
      </c>
      <c r="E521" s="234" t="s">
        <v>79</v>
      </c>
      <c r="F521" s="235" t="s">
        <v>167</v>
      </c>
      <c r="G521" s="232"/>
      <c r="H521" s="234" t="s">
        <v>79</v>
      </c>
      <c r="I521" s="236"/>
      <c r="J521" s="232"/>
      <c r="K521" s="232"/>
      <c r="L521" s="237"/>
      <c r="M521" s="238"/>
      <c r="N521" s="239"/>
      <c r="O521" s="239"/>
      <c r="P521" s="239"/>
      <c r="Q521" s="239"/>
      <c r="R521" s="239"/>
      <c r="S521" s="239"/>
      <c r="T521" s="240"/>
      <c r="AT521" s="241" t="s">
        <v>166</v>
      </c>
      <c r="AU521" s="241" t="s">
        <v>90</v>
      </c>
      <c r="AV521" s="12" t="s">
        <v>88</v>
      </c>
      <c r="AW521" s="12" t="s">
        <v>42</v>
      </c>
      <c r="AX521" s="12" t="s">
        <v>81</v>
      </c>
      <c r="AY521" s="241" t="s">
        <v>158</v>
      </c>
    </row>
    <row r="522" s="12" customFormat="1">
      <c r="B522" s="231"/>
      <c r="C522" s="232"/>
      <c r="D522" s="233" t="s">
        <v>166</v>
      </c>
      <c r="E522" s="234" t="s">
        <v>79</v>
      </c>
      <c r="F522" s="235" t="s">
        <v>174</v>
      </c>
      <c r="G522" s="232"/>
      <c r="H522" s="234" t="s">
        <v>79</v>
      </c>
      <c r="I522" s="236"/>
      <c r="J522" s="232"/>
      <c r="K522" s="232"/>
      <c r="L522" s="237"/>
      <c r="M522" s="238"/>
      <c r="N522" s="239"/>
      <c r="O522" s="239"/>
      <c r="P522" s="239"/>
      <c r="Q522" s="239"/>
      <c r="R522" s="239"/>
      <c r="S522" s="239"/>
      <c r="T522" s="240"/>
      <c r="AT522" s="241" t="s">
        <v>166</v>
      </c>
      <c r="AU522" s="241" t="s">
        <v>90</v>
      </c>
      <c r="AV522" s="12" t="s">
        <v>88</v>
      </c>
      <c r="AW522" s="12" t="s">
        <v>42</v>
      </c>
      <c r="AX522" s="12" t="s">
        <v>81</v>
      </c>
      <c r="AY522" s="241" t="s">
        <v>158</v>
      </c>
    </row>
    <row r="523" s="12" customFormat="1">
      <c r="B523" s="231"/>
      <c r="C523" s="232"/>
      <c r="D523" s="233" t="s">
        <v>166</v>
      </c>
      <c r="E523" s="234" t="s">
        <v>79</v>
      </c>
      <c r="F523" s="235" t="s">
        <v>568</v>
      </c>
      <c r="G523" s="232"/>
      <c r="H523" s="234" t="s">
        <v>79</v>
      </c>
      <c r="I523" s="236"/>
      <c r="J523" s="232"/>
      <c r="K523" s="232"/>
      <c r="L523" s="237"/>
      <c r="M523" s="238"/>
      <c r="N523" s="239"/>
      <c r="O523" s="239"/>
      <c r="P523" s="239"/>
      <c r="Q523" s="239"/>
      <c r="R523" s="239"/>
      <c r="S523" s="239"/>
      <c r="T523" s="240"/>
      <c r="AT523" s="241" t="s">
        <v>166</v>
      </c>
      <c r="AU523" s="241" t="s">
        <v>90</v>
      </c>
      <c r="AV523" s="12" t="s">
        <v>88</v>
      </c>
      <c r="AW523" s="12" t="s">
        <v>42</v>
      </c>
      <c r="AX523" s="12" t="s">
        <v>81</v>
      </c>
      <c r="AY523" s="241" t="s">
        <v>158</v>
      </c>
    </row>
    <row r="524" s="13" customFormat="1">
      <c r="B524" s="242"/>
      <c r="C524" s="243"/>
      <c r="D524" s="233" t="s">
        <v>166</v>
      </c>
      <c r="E524" s="244" t="s">
        <v>79</v>
      </c>
      <c r="F524" s="245" t="s">
        <v>569</v>
      </c>
      <c r="G524" s="243"/>
      <c r="H524" s="246">
        <v>0.95999999999999996</v>
      </c>
      <c r="I524" s="247"/>
      <c r="J524" s="243"/>
      <c r="K524" s="243"/>
      <c r="L524" s="248"/>
      <c r="M524" s="249"/>
      <c r="N524" s="250"/>
      <c r="O524" s="250"/>
      <c r="P524" s="250"/>
      <c r="Q524" s="250"/>
      <c r="R524" s="250"/>
      <c r="S524" s="250"/>
      <c r="T524" s="251"/>
      <c r="AT524" s="252" t="s">
        <v>166</v>
      </c>
      <c r="AU524" s="252" t="s">
        <v>90</v>
      </c>
      <c r="AV524" s="13" t="s">
        <v>90</v>
      </c>
      <c r="AW524" s="13" t="s">
        <v>42</v>
      </c>
      <c r="AX524" s="13" t="s">
        <v>81</v>
      </c>
      <c r="AY524" s="252" t="s">
        <v>158</v>
      </c>
    </row>
    <row r="525" s="13" customFormat="1">
      <c r="B525" s="242"/>
      <c r="C525" s="243"/>
      <c r="D525" s="233" t="s">
        <v>166</v>
      </c>
      <c r="E525" s="244" t="s">
        <v>79</v>
      </c>
      <c r="F525" s="245" t="s">
        <v>570</v>
      </c>
      <c r="G525" s="243"/>
      <c r="H525" s="246">
        <v>0.97999999999999998</v>
      </c>
      <c r="I525" s="247"/>
      <c r="J525" s="243"/>
      <c r="K525" s="243"/>
      <c r="L525" s="248"/>
      <c r="M525" s="249"/>
      <c r="N525" s="250"/>
      <c r="O525" s="250"/>
      <c r="P525" s="250"/>
      <c r="Q525" s="250"/>
      <c r="R525" s="250"/>
      <c r="S525" s="250"/>
      <c r="T525" s="251"/>
      <c r="AT525" s="252" t="s">
        <v>166</v>
      </c>
      <c r="AU525" s="252" t="s">
        <v>90</v>
      </c>
      <c r="AV525" s="13" t="s">
        <v>90</v>
      </c>
      <c r="AW525" s="13" t="s">
        <v>42</v>
      </c>
      <c r="AX525" s="13" t="s">
        <v>81</v>
      </c>
      <c r="AY525" s="252" t="s">
        <v>158</v>
      </c>
    </row>
    <row r="526" s="12" customFormat="1">
      <c r="B526" s="231"/>
      <c r="C526" s="232"/>
      <c r="D526" s="233" t="s">
        <v>166</v>
      </c>
      <c r="E526" s="234" t="s">
        <v>79</v>
      </c>
      <c r="F526" s="235" t="s">
        <v>176</v>
      </c>
      <c r="G526" s="232"/>
      <c r="H526" s="234" t="s">
        <v>79</v>
      </c>
      <c r="I526" s="236"/>
      <c r="J526" s="232"/>
      <c r="K526" s="232"/>
      <c r="L526" s="237"/>
      <c r="M526" s="238"/>
      <c r="N526" s="239"/>
      <c r="O526" s="239"/>
      <c r="P526" s="239"/>
      <c r="Q526" s="239"/>
      <c r="R526" s="239"/>
      <c r="S526" s="239"/>
      <c r="T526" s="240"/>
      <c r="AT526" s="241" t="s">
        <v>166</v>
      </c>
      <c r="AU526" s="241" t="s">
        <v>90</v>
      </c>
      <c r="AV526" s="12" t="s">
        <v>88</v>
      </c>
      <c r="AW526" s="12" t="s">
        <v>42</v>
      </c>
      <c r="AX526" s="12" t="s">
        <v>81</v>
      </c>
      <c r="AY526" s="241" t="s">
        <v>158</v>
      </c>
    </row>
    <row r="527" s="12" customFormat="1">
      <c r="B527" s="231"/>
      <c r="C527" s="232"/>
      <c r="D527" s="233" t="s">
        <v>166</v>
      </c>
      <c r="E527" s="234" t="s">
        <v>79</v>
      </c>
      <c r="F527" s="235" t="s">
        <v>568</v>
      </c>
      <c r="G527" s="232"/>
      <c r="H527" s="234" t="s">
        <v>79</v>
      </c>
      <c r="I527" s="236"/>
      <c r="J527" s="232"/>
      <c r="K527" s="232"/>
      <c r="L527" s="237"/>
      <c r="M527" s="238"/>
      <c r="N527" s="239"/>
      <c r="O527" s="239"/>
      <c r="P527" s="239"/>
      <c r="Q527" s="239"/>
      <c r="R527" s="239"/>
      <c r="S527" s="239"/>
      <c r="T527" s="240"/>
      <c r="AT527" s="241" t="s">
        <v>166</v>
      </c>
      <c r="AU527" s="241" t="s">
        <v>90</v>
      </c>
      <c r="AV527" s="12" t="s">
        <v>88</v>
      </c>
      <c r="AW527" s="12" t="s">
        <v>42</v>
      </c>
      <c r="AX527" s="12" t="s">
        <v>81</v>
      </c>
      <c r="AY527" s="241" t="s">
        <v>158</v>
      </c>
    </row>
    <row r="528" s="13" customFormat="1">
      <c r="B528" s="242"/>
      <c r="C528" s="243"/>
      <c r="D528" s="233" t="s">
        <v>166</v>
      </c>
      <c r="E528" s="244" t="s">
        <v>79</v>
      </c>
      <c r="F528" s="245" t="s">
        <v>570</v>
      </c>
      <c r="G528" s="243"/>
      <c r="H528" s="246">
        <v>0.97999999999999998</v>
      </c>
      <c r="I528" s="247"/>
      <c r="J528" s="243"/>
      <c r="K528" s="243"/>
      <c r="L528" s="248"/>
      <c r="M528" s="249"/>
      <c r="N528" s="250"/>
      <c r="O528" s="250"/>
      <c r="P528" s="250"/>
      <c r="Q528" s="250"/>
      <c r="R528" s="250"/>
      <c r="S528" s="250"/>
      <c r="T528" s="251"/>
      <c r="AT528" s="252" t="s">
        <v>166</v>
      </c>
      <c r="AU528" s="252" t="s">
        <v>90</v>
      </c>
      <c r="AV528" s="13" t="s">
        <v>90</v>
      </c>
      <c r="AW528" s="13" t="s">
        <v>42</v>
      </c>
      <c r="AX528" s="13" t="s">
        <v>81</v>
      </c>
      <c r="AY528" s="252" t="s">
        <v>158</v>
      </c>
    </row>
    <row r="529" s="14" customFormat="1">
      <c r="B529" s="253"/>
      <c r="C529" s="254"/>
      <c r="D529" s="233" t="s">
        <v>166</v>
      </c>
      <c r="E529" s="255" t="s">
        <v>79</v>
      </c>
      <c r="F529" s="256" t="s">
        <v>170</v>
      </c>
      <c r="G529" s="254"/>
      <c r="H529" s="257">
        <v>2.9199999999999999</v>
      </c>
      <c r="I529" s="258"/>
      <c r="J529" s="254"/>
      <c r="K529" s="254"/>
      <c r="L529" s="259"/>
      <c r="M529" s="260"/>
      <c r="N529" s="261"/>
      <c r="O529" s="261"/>
      <c r="P529" s="261"/>
      <c r="Q529" s="261"/>
      <c r="R529" s="261"/>
      <c r="S529" s="261"/>
      <c r="T529" s="262"/>
      <c r="AT529" s="263" t="s">
        <v>166</v>
      </c>
      <c r="AU529" s="263" t="s">
        <v>90</v>
      </c>
      <c r="AV529" s="14" t="s">
        <v>100</v>
      </c>
      <c r="AW529" s="14" t="s">
        <v>42</v>
      </c>
      <c r="AX529" s="14" t="s">
        <v>88</v>
      </c>
      <c r="AY529" s="263" t="s">
        <v>158</v>
      </c>
    </row>
    <row r="530" s="11" customFormat="1" ht="22.8" customHeight="1">
      <c r="B530" s="203"/>
      <c r="C530" s="204"/>
      <c r="D530" s="205" t="s">
        <v>80</v>
      </c>
      <c r="E530" s="217" t="s">
        <v>583</v>
      </c>
      <c r="F530" s="217" t="s">
        <v>584</v>
      </c>
      <c r="G530" s="204"/>
      <c r="H530" s="204"/>
      <c r="I530" s="207"/>
      <c r="J530" s="218">
        <f>BK530</f>
        <v>0</v>
      </c>
      <c r="K530" s="204"/>
      <c r="L530" s="209"/>
      <c r="M530" s="210"/>
      <c r="N530" s="211"/>
      <c r="O530" s="211"/>
      <c r="P530" s="212">
        <f>SUM(P531:P652)</f>
        <v>0</v>
      </c>
      <c r="Q530" s="211"/>
      <c r="R530" s="212">
        <f>SUM(R531:R652)</f>
        <v>1.3439364000000003</v>
      </c>
      <c r="S530" s="211"/>
      <c r="T530" s="213">
        <f>SUM(T531:T652)</f>
        <v>0.091326000000000004</v>
      </c>
      <c r="AR530" s="214" t="s">
        <v>90</v>
      </c>
      <c r="AT530" s="215" t="s">
        <v>80</v>
      </c>
      <c r="AU530" s="215" t="s">
        <v>88</v>
      </c>
      <c r="AY530" s="214" t="s">
        <v>158</v>
      </c>
      <c r="BK530" s="216">
        <f>SUM(BK531:BK652)</f>
        <v>0</v>
      </c>
    </row>
    <row r="531" s="1" customFormat="1" ht="16.5" customHeight="1">
      <c r="B531" s="39"/>
      <c r="C531" s="219" t="s">
        <v>585</v>
      </c>
      <c r="D531" s="219" t="s">
        <v>160</v>
      </c>
      <c r="E531" s="220" t="s">
        <v>586</v>
      </c>
      <c r="F531" s="221" t="s">
        <v>587</v>
      </c>
      <c r="G531" s="222" t="s">
        <v>163</v>
      </c>
      <c r="H531" s="223">
        <v>294.60000000000002</v>
      </c>
      <c r="I531" s="224"/>
      <c r="J531" s="225">
        <f>ROUND(I531*H531,2)</f>
        <v>0</v>
      </c>
      <c r="K531" s="221" t="s">
        <v>164</v>
      </c>
      <c r="L531" s="44"/>
      <c r="M531" s="226" t="s">
        <v>79</v>
      </c>
      <c r="N531" s="227" t="s">
        <v>51</v>
      </c>
      <c r="O531" s="80"/>
      <c r="P531" s="228">
        <f>O531*H531</f>
        <v>0</v>
      </c>
      <c r="Q531" s="228">
        <v>0.001</v>
      </c>
      <c r="R531" s="228">
        <f>Q531*H531</f>
        <v>0.29460000000000003</v>
      </c>
      <c r="S531" s="228">
        <v>0.00031</v>
      </c>
      <c r="T531" s="229">
        <f>S531*H531</f>
        <v>0.091326000000000004</v>
      </c>
      <c r="AR531" s="17" t="s">
        <v>256</v>
      </c>
      <c r="AT531" s="17" t="s">
        <v>160</v>
      </c>
      <c r="AU531" s="17" t="s">
        <v>90</v>
      </c>
      <c r="AY531" s="17" t="s">
        <v>158</v>
      </c>
      <c r="BE531" s="230">
        <f>IF(N531="základní",J531,0)</f>
        <v>0</v>
      </c>
      <c r="BF531" s="230">
        <f>IF(N531="snížená",J531,0)</f>
        <v>0</v>
      </c>
      <c r="BG531" s="230">
        <f>IF(N531="zákl. přenesená",J531,0)</f>
        <v>0</v>
      </c>
      <c r="BH531" s="230">
        <f>IF(N531="sníž. přenesená",J531,0)</f>
        <v>0</v>
      </c>
      <c r="BI531" s="230">
        <f>IF(N531="nulová",J531,0)</f>
        <v>0</v>
      </c>
      <c r="BJ531" s="17" t="s">
        <v>88</v>
      </c>
      <c r="BK531" s="230">
        <f>ROUND(I531*H531,2)</f>
        <v>0</v>
      </c>
      <c r="BL531" s="17" t="s">
        <v>256</v>
      </c>
      <c r="BM531" s="17" t="s">
        <v>588</v>
      </c>
    </row>
    <row r="532" s="12" customFormat="1">
      <c r="B532" s="231"/>
      <c r="C532" s="232"/>
      <c r="D532" s="233" t="s">
        <v>166</v>
      </c>
      <c r="E532" s="234" t="s">
        <v>79</v>
      </c>
      <c r="F532" s="235" t="s">
        <v>167</v>
      </c>
      <c r="G532" s="232"/>
      <c r="H532" s="234" t="s">
        <v>79</v>
      </c>
      <c r="I532" s="236"/>
      <c r="J532" s="232"/>
      <c r="K532" s="232"/>
      <c r="L532" s="237"/>
      <c r="M532" s="238"/>
      <c r="N532" s="239"/>
      <c r="O532" s="239"/>
      <c r="P532" s="239"/>
      <c r="Q532" s="239"/>
      <c r="R532" s="239"/>
      <c r="S532" s="239"/>
      <c r="T532" s="240"/>
      <c r="AT532" s="241" t="s">
        <v>166</v>
      </c>
      <c r="AU532" s="241" t="s">
        <v>90</v>
      </c>
      <c r="AV532" s="12" t="s">
        <v>88</v>
      </c>
      <c r="AW532" s="12" t="s">
        <v>42</v>
      </c>
      <c r="AX532" s="12" t="s">
        <v>81</v>
      </c>
      <c r="AY532" s="241" t="s">
        <v>158</v>
      </c>
    </row>
    <row r="533" s="12" customFormat="1">
      <c r="B533" s="231"/>
      <c r="C533" s="232"/>
      <c r="D533" s="233" t="s">
        <v>166</v>
      </c>
      <c r="E533" s="234" t="s">
        <v>79</v>
      </c>
      <c r="F533" s="235" t="s">
        <v>174</v>
      </c>
      <c r="G533" s="232"/>
      <c r="H533" s="234" t="s">
        <v>79</v>
      </c>
      <c r="I533" s="236"/>
      <c r="J533" s="232"/>
      <c r="K533" s="232"/>
      <c r="L533" s="237"/>
      <c r="M533" s="238"/>
      <c r="N533" s="239"/>
      <c r="O533" s="239"/>
      <c r="P533" s="239"/>
      <c r="Q533" s="239"/>
      <c r="R533" s="239"/>
      <c r="S533" s="239"/>
      <c r="T533" s="240"/>
      <c r="AT533" s="241" t="s">
        <v>166</v>
      </c>
      <c r="AU533" s="241" t="s">
        <v>90</v>
      </c>
      <c r="AV533" s="12" t="s">
        <v>88</v>
      </c>
      <c r="AW533" s="12" t="s">
        <v>42</v>
      </c>
      <c r="AX533" s="12" t="s">
        <v>81</v>
      </c>
      <c r="AY533" s="241" t="s">
        <v>158</v>
      </c>
    </row>
    <row r="534" s="13" customFormat="1">
      <c r="B534" s="242"/>
      <c r="C534" s="243"/>
      <c r="D534" s="233" t="s">
        <v>166</v>
      </c>
      <c r="E534" s="244" t="s">
        <v>79</v>
      </c>
      <c r="F534" s="245" t="s">
        <v>197</v>
      </c>
      <c r="G534" s="243"/>
      <c r="H534" s="246">
        <v>83.900000000000006</v>
      </c>
      <c r="I534" s="247"/>
      <c r="J534" s="243"/>
      <c r="K534" s="243"/>
      <c r="L534" s="248"/>
      <c r="M534" s="249"/>
      <c r="N534" s="250"/>
      <c r="O534" s="250"/>
      <c r="P534" s="250"/>
      <c r="Q534" s="250"/>
      <c r="R534" s="250"/>
      <c r="S534" s="250"/>
      <c r="T534" s="251"/>
      <c r="AT534" s="252" t="s">
        <v>166</v>
      </c>
      <c r="AU534" s="252" t="s">
        <v>90</v>
      </c>
      <c r="AV534" s="13" t="s">
        <v>90</v>
      </c>
      <c r="AW534" s="13" t="s">
        <v>42</v>
      </c>
      <c r="AX534" s="13" t="s">
        <v>81</v>
      </c>
      <c r="AY534" s="252" t="s">
        <v>158</v>
      </c>
    </row>
    <row r="535" s="13" customFormat="1">
      <c r="B535" s="242"/>
      <c r="C535" s="243"/>
      <c r="D535" s="233" t="s">
        <v>166</v>
      </c>
      <c r="E535" s="244" t="s">
        <v>79</v>
      </c>
      <c r="F535" s="245" t="s">
        <v>589</v>
      </c>
      <c r="G535" s="243"/>
      <c r="H535" s="246">
        <v>124.15000000000001</v>
      </c>
      <c r="I535" s="247"/>
      <c r="J535" s="243"/>
      <c r="K535" s="243"/>
      <c r="L535" s="248"/>
      <c r="M535" s="249"/>
      <c r="N535" s="250"/>
      <c r="O535" s="250"/>
      <c r="P535" s="250"/>
      <c r="Q535" s="250"/>
      <c r="R535" s="250"/>
      <c r="S535" s="250"/>
      <c r="T535" s="251"/>
      <c r="AT535" s="252" t="s">
        <v>166</v>
      </c>
      <c r="AU535" s="252" t="s">
        <v>90</v>
      </c>
      <c r="AV535" s="13" t="s">
        <v>90</v>
      </c>
      <c r="AW535" s="13" t="s">
        <v>42</v>
      </c>
      <c r="AX535" s="13" t="s">
        <v>81</v>
      </c>
      <c r="AY535" s="252" t="s">
        <v>158</v>
      </c>
    </row>
    <row r="536" s="12" customFormat="1">
      <c r="B536" s="231"/>
      <c r="C536" s="232"/>
      <c r="D536" s="233" t="s">
        <v>166</v>
      </c>
      <c r="E536" s="234" t="s">
        <v>79</v>
      </c>
      <c r="F536" s="235" t="s">
        <v>176</v>
      </c>
      <c r="G536" s="232"/>
      <c r="H536" s="234" t="s">
        <v>79</v>
      </c>
      <c r="I536" s="236"/>
      <c r="J536" s="232"/>
      <c r="K536" s="232"/>
      <c r="L536" s="237"/>
      <c r="M536" s="238"/>
      <c r="N536" s="239"/>
      <c r="O536" s="239"/>
      <c r="P536" s="239"/>
      <c r="Q536" s="239"/>
      <c r="R536" s="239"/>
      <c r="S536" s="239"/>
      <c r="T536" s="240"/>
      <c r="AT536" s="241" t="s">
        <v>166</v>
      </c>
      <c r="AU536" s="241" t="s">
        <v>90</v>
      </c>
      <c r="AV536" s="12" t="s">
        <v>88</v>
      </c>
      <c r="AW536" s="12" t="s">
        <v>42</v>
      </c>
      <c r="AX536" s="12" t="s">
        <v>81</v>
      </c>
      <c r="AY536" s="241" t="s">
        <v>158</v>
      </c>
    </row>
    <row r="537" s="13" customFormat="1">
      <c r="B537" s="242"/>
      <c r="C537" s="243"/>
      <c r="D537" s="233" t="s">
        <v>166</v>
      </c>
      <c r="E537" s="244" t="s">
        <v>79</v>
      </c>
      <c r="F537" s="245" t="s">
        <v>198</v>
      </c>
      <c r="G537" s="243"/>
      <c r="H537" s="246">
        <v>20.899999999999999</v>
      </c>
      <c r="I537" s="247"/>
      <c r="J537" s="243"/>
      <c r="K537" s="243"/>
      <c r="L537" s="248"/>
      <c r="M537" s="249"/>
      <c r="N537" s="250"/>
      <c r="O537" s="250"/>
      <c r="P537" s="250"/>
      <c r="Q537" s="250"/>
      <c r="R537" s="250"/>
      <c r="S537" s="250"/>
      <c r="T537" s="251"/>
      <c r="AT537" s="252" t="s">
        <v>166</v>
      </c>
      <c r="AU537" s="252" t="s">
        <v>90</v>
      </c>
      <c r="AV537" s="13" t="s">
        <v>90</v>
      </c>
      <c r="AW537" s="13" t="s">
        <v>42</v>
      </c>
      <c r="AX537" s="13" t="s">
        <v>81</v>
      </c>
      <c r="AY537" s="252" t="s">
        <v>158</v>
      </c>
    </row>
    <row r="538" s="13" customFormat="1">
      <c r="B538" s="242"/>
      <c r="C538" s="243"/>
      <c r="D538" s="233" t="s">
        <v>166</v>
      </c>
      <c r="E538" s="244" t="s">
        <v>79</v>
      </c>
      <c r="F538" s="245" t="s">
        <v>590</v>
      </c>
      <c r="G538" s="243"/>
      <c r="H538" s="246">
        <v>65.650000000000006</v>
      </c>
      <c r="I538" s="247"/>
      <c r="J538" s="243"/>
      <c r="K538" s="243"/>
      <c r="L538" s="248"/>
      <c r="M538" s="249"/>
      <c r="N538" s="250"/>
      <c r="O538" s="250"/>
      <c r="P538" s="250"/>
      <c r="Q538" s="250"/>
      <c r="R538" s="250"/>
      <c r="S538" s="250"/>
      <c r="T538" s="251"/>
      <c r="AT538" s="252" t="s">
        <v>166</v>
      </c>
      <c r="AU538" s="252" t="s">
        <v>90</v>
      </c>
      <c r="AV538" s="13" t="s">
        <v>90</v>
      </c>
      <c r="AW538" s="13" t="s">
        <v>42</v>
      </c>
      <c r="AX538" s="13" t="s">
        <v>81</v>
      </c>
      <c r="AY538" s="252" t="s">
        <v>158</v>
      </c>
    </row>
    <row r="539" s="14" customFormat="1">
      <c r="B539" s="253"/>
      <c r="C539" s="254"/>
      <c r="D539" s="233" t="s">
        <v>166</v>
      </c>
      <c r="E539" s="255" t="s">
        <v>79</v>
      </c>
      <c r="F539" s="256" t="s">
        <v>170</v>
      </c>
      <c r="G539" s="254"/>
      <c r="H539" s="257">
        <v>294.60000000000002</v>
      </c>
      <c r="I539" s="258"/>
      <c r="J539" s="254"/>
      <c r="K539" s="254"/>
      <c r="L539" s="259"/>
      <c r="M539" s="260"/>
      <c r="N539" s="261"/>
      <c r="O539" s="261"/>
      <c r="P539" s="261"/>
      <c r="Q539" s="261"/>
      <c r="R539" s="261"/>
      <c r="S539" s="261"/>
      <c r="T539" s="262"/>
      <c r="AT539" s="263" t="s">
        <v>166</v>
      </c>
      <c r="AU539" s="263" t="s">
        <v>90</v>
      </c>
      <c r="AV539" s="14" t="s">
        <v>100</v>
      </c>
      <c r="AW539" s="14" t="s">
        <v>42</v>
      </c>
      <c r="AX539" s="14" t="s">
        <v>88</v>
      </c>
      <c r="AY539" s="263" t="s">
        <v>158</v>
      </c>
    </row>
    <row r="540" s="1" customFormat="1" ht="16.5" customHeight="1">
      <c r="B540" s="39"/>
      <c r="C540" s="219" t="s">
        <v>591</v>
      </c>
      <c r="D540" s="219" t="s">
        <v>160</v>
      </c>
      <c r="E540" s="220" t="s">
        <v>592</v>
      </c>
      <c r="F540" s="221" t="s">
        <v>593</v>
      </c>
      <c r="G540" s="222" t="s">
        <v>163</v>
      </c>
      <c r="H540" s="223">
        <v>294.60000000000002</v>
      </c>
      <c r="I540" s="224"/>
      <c r="J540" s="225">
        <f>ROUND(I540*H540,2)</f>
        <v>0</v>
      </c>
      <c r="K540" s="221" t="s">
        <v>164</v>
      </c>
      <c r="L540" s="44"/>
      <c r="M540" s="226" t="s">
        <v>79</v>
      </c>
      <c r="N540" s="227" t="s">
        <v>51</v>
      </c>
      <c r="O540" s="80"/>
      <c r="P540" s="228">
        <f>O540*H540</f>
        <v>0</v>
      </c>
      <c r="Q540" s="228">
        <v>0</v>
      </c>
      <c r="R540" s="228">
        <f>Q540*H540</f>
        <v>0</v>
      </c>
      <c r="S540" s="228">
        <v>0</v>
      </c>
      <c r="T540" s="229">
        <f>S540*H540</f>
        <v>0</v>
      </c>
      <c r="AR540" s="17" t="s">
        <v>256</v>
      </c>
      <c r="AT540" s="17" t="s">
        <v>160</v>
      </c>
      <c r="AU540" s="17" t="s">
        <v>90</v>
      </c>
      <c r="AY540" s="17" t="s">
        <v>158</v>
      </c>
      <c r="BE540" s="230">
        <f>IF(N540="základní",J540,0)</f>
        <v>0</v>
      </c>
      <c r="BF540" s="230">
        <f>IF(N540="snížená",J540,0)</f>
        <v>0</v>
      </c>
      <c r="BG540" s="230">
        <f>IF(N540="zákl. přenesená",J540,0)</f>
        <v>0</v>
      </c>
      <c r="BH540" s="230">
        <f>IF(N540="sníž. přenesená",J540,0)</f>
        <v>0</v>
      </c>
      <c r="BI540" s="230">
        <f>IF(N540="nulová",J540,0)</f>
        <v>0</v>
      </c>
      <c r="BJ540" s="17" t="s">
        <v>88</v>
      </c>
      <c r="BK540" s="230">
        <f>ROUND(I540*H540,2)</f>
        <v>0</v>
      </c>
      <c r="BL540" s="17" t="s">
        <v>256</v>
      </c>
      <c r="BM540" s="17" t="s">
        <v>594</v>
      </c>
    </row>
    <row r="541" s="12" customFormat="1">
      <c r="B541" s="231"/>
      <c r="C541" s="232"/>
      <c r="D541" s="233" t="s">
        <v>166</v>
      </c>
      <c r="E541" s="234" t="s">
        <v>79</v>
      </c>
      <c r="F541" s="235" t="s">
        <v>167</v>
      </c>
      <c r="G541" s="232"/>
      <c r="H541" s="234" t="s">
        <v>79</v>
      </c>
      <c r="I541" s="236"/>
      <c r="J541" s="232"/>
      <c r="K541" s="232"/>
      <c r="L541" s="237"/>
      <c r="M541" s="238"/>
      <c r="N541" s="239"/>
      <c r="O541" s="239"/>
      <c r="P541" s="239"/>
      <c r="Q541" s="239"/>
      <c r="R541" s="239"/>
      <c r="S541" s="239"/>
      <c r="T541" s="240"/>
      <c r="AT541" s="241" t="s">
        <v>166</v>
      </c>
      <c r="AU541" s="241" t="s">
        <v>90</v>
      </c>
      <c r="AV541" s="12" t="s">
        <v>88</v>
      </c>
      <c r="AW541" s="12" t="s">
        <v>42</v>
      </c>
      <c r="AX541" s="12" t="s">
        <v>81</v>
      </c>
      <c r="AY541" s="241" t="s">
        <v>158</v>
      </c>
    </row>
    <row r="542" s="12" customFormat="1">
      <c r="B542" s="231"/>
      <c r="C542" s="232"/>
      <c r="D542" s="233" t="s">
        <v>166</v>
      </c>
      <c r="E542" s="234" t="s">
        <v>79</v>
      </c>
      <c r="F542" s="235" t="s">
        <v>174</v>
      </c>
      <c r="G542" s="232"/>
      <c r="H542" s="234" t="s">
        <v>79</v>
      </c>
      <c r="I542" s="236"/>
      <c r="J542" s="232"/>
      <c r="K542" s="232"/>
      <c r="L542" s="237"/>
      <c r="M542" s="238"/>
      <c r="N542" s="239"/>
      <c r="O542" s="239"/>
      <c r="P542" s="239"/>
      <c r="Q542" s="239"/>
      <c r="R542" s="239"/>
      <c r="S542" s="239"/>
      <c r="T542" s="240"/>
      <c r="AT542" s="241" t="s">
        <v>166</v>
      </c>
      <c r="AU542" s="241" t="s">
        <v>90</v>
      </c>
      <c r="AV542" s="12" t="s">
        <v>88</v>
      </c>
      <c r="AW542" s="12" t="s">
        <v>42</v>
      </c>
      <c r="AX542" s="12" t="s">
        <v>81</v>
      </c>
      <c r="AY542" s="241" t="s">
        <v>158</v>
      </c>
    </row>
    <row r="543" s="13" customFormat="1">
      <c r="B543" s="242"/>
      <c r="C543" s="243"/>
      <c r="D543" s="233" t="s">
        <v>166</v>
      </c>
      <c r="E543" s="244" t="s">
        <v>79</v>
      </c>
      <c r="F543" s="245" t="s">
        <v>197</v>
      </c>
      <c r="G543" s="243"/>
      <c r="H543" s="246">
        <v>83.900000000000006</v>
      </c>
      <c r="I543" s="247"/>
      <c r="J543" s="243"/>
      <c r="K543" s="243"/>
      <c r="L543" s="248"/>
      <c r="M543" s="249"/>
      <c r="N543" s="250"/>
      <c r="O543" s="250"/>
      <c r="P543" s="250"/>
      <c r="Q543" s="250"/>
      <c r="R543" s="250"/>
      <c r="S543" s="250"/>
      <c r="T543" s="251"/>
      <c r="AT543" s="252" t="s">
        <v>166</v>
      </c>
      <c r="AU543" s="252" t="s">
        <v>90</v>
      </c>
      <c r="AV543" s="13" t="s">
        <v>90</v>
      </c>
      <c r="AW543" s="13" t="s">
        <v>42</v>
      </c>
      <c r="AX543" s="13" t="s">
        <v>81</v>
      </c>
      <c r="AY543" s="252" t="s">
        <v>158</v>
      </c>
    </row>
    <row r="544" s="13" customFormat="1">
      <c r="B544" s="242"/>
      <c r="C544" s="243"/>
      <c r="D544" s="233" t="s">
        <v>166</v>
      </c>
      <c r="E544" s="244" t="s">
        <v>79</v>
      </c>
      <c r="F544" s="245" t="s">
        <v>589</v>
      </c>
      <c r="G544" s="243"/>
      <c r="H544" s="246">
        <v>124.15000000000001</v>
      </c>
      <c r="I544" s="247"/>
      <c r="J544" s="243"/>
      <c r="K544" s="243"/>
      <c r="L544" s="248"/>
      <c r="M544" s="249"/>
      <c r="N544" s="250"/>
      <c r="O544" s="250"/>
      <c r="P544" s="250"/>
      <c r="Q544" s="250"/>
      <c r="R544" s="250"/>
      <c r="S544" s="250"/>
      <c r="T544" s="251"/>
      <c r="AT544" s="252" t="s">
        <v>166</v>
      </c>
      <c r="AU544" s="252" t="s">
        <v>90</v>
      </c>
      <c r="AV544" s="13" t="s">
        <v>90</v>
      </c>
      <c r="AW544" s="13" t="s">
        <v>42</v>
      </c>
      <c r="AX544" s="13" t="s">
        <v>81</v>
      </c>
      <c r="AY544" s="252" t="s">
        <v>158</v>
      </c>
    </row>
    <row r="545" s="12" customFormat="1">
      <c r="B545" s="231"/>
      <c r="C545" s="232"/>
      <c r="D545" s="233" t="s">
        <v>166</v>
      </c>
      <c r="E545" s="234" t="s">
        <v>79</v>
      </c>
      <c r="F545" s="235" t="s">
        <v>176</v>
      </c>
      <c r="G545" s="232"/>
      <c r="H545" s="234" t="s">
        <v>79</v>
      </c>
      <c r="I545" s="236"/>
      <c r="J545" s="232"/>
      <c r="K545" s="232"/>
      <c r="L545" s="237"/>
      <c r="M545" s="238"/>
      <c r="N545" s="239"/>
      <c r="O545" s="239"/>
      <c r="P545" s="239"/>
      <c r="Q545" s="239"/>
      <c r="R545" s="239"/>
      <c r="S545" s="239"/>
      <c r="T545" s="240"/>
      <c r="AT545" s="241" t="s">
        <v>166</v>
      </c>
      <c r="AU545" s="241" t="s">
        <v>90</v>
      </c>
      <c r="AV545" s="12" t="s">
        <v>88</v>
      </c>
      <c r="AW545" s="12" t="s">
        <v>42</v>
      </c>
      <c r="AX545" s="12" t="s">
        <v>81</v>
      </c>
      <c r="AY545" s="241" t="s">
        <v>158</v>
      </c>
    </row>
    <row r="546" s="13" customFormat="1">
      <c r="B546" s="242"/>
      <c r="C546" s="243"/>
      <c r="D546" s="233" t="s">
        <v>166</v>
      </c>
      <c r="E546" s="244" t="s">
        <v>79</v>
      </c>
      <c r="F546" s="245" t="s">
        <v>198</v>
      </c>
      <c r="G546" s="243"/>
      <c r="H546" s="246">
        <v>20.899999999999999</v>
      </c>
      <c r="I546" s="247"/>
      <c r="J546" s="243"/>
      <c r="K546" s="243"/>
      <c r="L546" s="248"/>
      <c r="M546" s="249"/>
      <c r="N546" s="250"/>
      <c r="O546" s="250"/>
      <c r="P546" s="250"/>
      <c r="Q546" s="250"/>
      <c r="R546" s="250"/>
      <c r="S546" s="250"/>
      <c r="T546" s="251"/>
      <c r="AT546" s="252" t="s">
        <v>166</v>
      </c>
      <c r="AU546" s="252" t="s">
        <v>90</v>
      </c>
      <c r="AV546" s="13" t="s">
        <v>90</v>
      </c>
      <c r="AW546" s="13" t="s">
        <v>42</v>
      </c>
      <c r="AX546" s="13" t="s">
        <v>81</v>
      </c>
      <c r="AY546" s="252" t="s">
        <v>158</v>
      </c>
    </row>
    <row r="547" s="13" customFormat="1">
      <c r="B547" s="242"/>
      <c r="C547" s="243"/>
      <c r="D547" s="233" t="s">
        <v>166</v>
      </c>
      <c r="E547" s="244" t="s">
        <v>79</v>
      </c>
      <c r="F547" s="245" t="s">
        <v>590</v>
      </c>
      <c r="G547" s="243"/>
      <c r="H547" s="246">
        <v>65.650000000000006</v>
      </c>
      <c r="I547" s="247"/>
      <c r="J547" s="243"/>
      <c r="K547" s="243"/>
      <c r="L547" s="248"/>
      <c r="M547" s="249"/>
      <c r="N547" s="250"/>
      <c r="O547" s="250"/>
      <c r="P547" s="250"/>
      <c r="Q547" s="250"/>
      <c r="R547" s="250"/>
      <c r="S547" s="250"/>
      <c r="T547" s="251"/>
      <c r="AT547" s="252" t="s">
        <v>166</v>
      </c>
      <c r="AU547" s="252" t="s">
        <v>90</v>
      </c>
      <c r="AV547" s="13" t="s">
        <v>90</v>
      </c>
      <c r="AW547" s="13" t="s">
        <v>42</v>
      </c>
      <c r="AX547" s="13" t="s">
        <v>81</v>
      </c>
      <c r="AY547" s="252" t="s">
        <v>158</v>
      </c>
    </row>
    <row r="548" s="14" customFormat="1">
      <c r="B548" s="253"/>
      <c r="C548" s="254"/>
      <c r="D548" s="233" t="s">
        <v>166</v>
      </c>
      <c r="E548" s="255" t="s">
        <v>79</v>
      </c>
      <c r="F548" s="256" t="s">
        <v>170</v>
      </c>
      <c r="G548" s="254"/>
      <c r="H548" s="257">
        <v>294.60000000000002</v>
      </c>
      <c r="I548" s="258"/>
      <c r="J548" s="254"/>
      <c r="K548" s="254"/>
      <c r="L548" s="259"/>
      <c r="M548" s="260"/>
      <c r="N548" s="261"/>
      <c r="O548" s="261"/>
      <c r="P548" s="261"/>
      <c r="Q548" s="261"/>
      <c r="R548" s="261"/>
      <c r="S548" s="261"/>
      <c r="T548" s="262"/>
      <c r="AT548" s="263" t="s">
        <v>166</v>
      </c>
      <c r="AU548" s="263" t="s">
        <v>90</v>
      </c>
      <c r="AV548" s="14" t="s">
        <v>100</v>
      </c>
      <c r="AW548" s="14" t="s">
        <v>42</v>
      </c>
      <c r="AX548" s="14" t="s">
        <v>88</v>
      </c>
      <c r="AY548" s="263" t="s">
        <v>158</v>
      </c>
    </row>
    <row r="549" s="1" customFormat="1" ht="16.5" customHeight="1">
      <c r="B549" s="39"/>
      <c r="C549" s="219" t="s">
        <v>595</v>
      </c>
      <c r="D549" s="219" t="s">
        <v>160</v>
      </c>
      <c r="E549" s="220" t="s">
        <v>596</v>
      </c>
      <c r="F549" s="221" t="s">
        <v>597</v>
      </c>
      <c r="G549" s="222" t="s">
        <v>181</v>
      </c>
      <c r="H549" s="223">
        <v>120</v>
      </c>
      <c r="I549" s="224"/>
      <c r="J549" s="225">
        <f>ROUND(I549*H549,2)</f>
        <v>0</v>
      </c>
      <c r="K549" s="221" t="s">
        <v>164</v>
      </c>
      <c r="L549" s="44"/>
      <c r="M549" s="226" t="s">
        <v>79</v>
      </c>
      <c r="N549" s="227" t="s">
        <v>51</v>
      </c>
      <c r="O549" s="80"/>
      <c r="P549" s="228">
        <f>O549*H549</f>
        <v>0</v>
      </c>
      <c r="Q549" s="228">
        <v>8.0000000000000007E-05</v>
      </c>
      <c r="R549" s="228">
        <f>Q549*H549</f>
        <v>0.0096000000000000009</v>
      </c>
      <c r="S549" s="228">
        <v>0</v>
      </c>
      <c r="T549" s="229">
        <f>S549*H549</f>
        <v>0</v>
      </c>
      <c r="AR549" s="17" t="s">
        <v>256</v>
      </c>
      <c r="AT549" s="17" t="s">
        <v>160</v>
      </c>
      <c r="AU549" s="17" t="s">
        <v>90</v>
      </c>
      <c r="AY549" s="17" t="s">
        <v>158</v>
      </c>
      <c r="BE549" s="230">
        <f>IF(N549="základní",J549,0)</f>
        <v>0</v>
      </c>
      <c r="BF549" s="230">
        <f>IF(N549="snížená",J549,0)</f>
        <v>0</v>
      </c>
      <c r="BG549" s="230">
        <f>IF(N549="zákl. přenesená",J549,0)</f>
        <v>0</v>
      </c>
      <c r="BH549" s="230">
        <f>IF(N549="sníž. přenesená",J549,0)</f>
        <v>0</v>
      </c>
      <c r="BI549" s="230">
        <f>IF(N549="nulová",J549,0)</f>
        <v>0</v>
      </c>
      <c r="BJ549" s="17" t="s">
        <v>88</v>
      </c>
      <c r="BK549" s="230">
        <f>ROUND(I549*H549,2)</f>
        <v>0</v>
      </c>
      <c r="BL549" s="17" t="s">
        <v>256</v>
      </c>
      <c r="BM549" s="17" t="s">
        <v>598</v>
      </c>
    </row>
    <row r="550" s="12" customFormat="1">
      <c r="B550" s="231"/>
      <c r="C550" s="232"/>
      <c r="D550" s="233" t="s">
        <v>166</v>
      </c>
      <c r="E550" s="234" t="s">
        <v>79</v>
      </c>
      <c r="F550" s="235" t="s">
        <v>167</v>
      </c>
      <c r="G550" s="232"/>
      <c r="H550" s="234" t="s">
        <v>79</v>
      </c>
      <c r="I550" s="236"/>
      <c r="J550" s="232"/>
      <c r="K550" s="232"/>
      <c r="L550" s="237"/>
      <c r="M550" s="238"/>
      <c r="N550" s="239"/>
      <c r="O550" s="239"/>
      <c r="P550" s="239"/>
      <c r="Q550" s="239"/>
      <c r="R550" s="239"/>
      <c r="S550" s="239"/>
      <c r="T550" s="240"/>
      <c r="AT550" s="241" t="s">
        <v>166</v>
      </c>
      <c r="AU550" s="241" t="s">
        <v>90</v>
      </c>
      <c r="AV550" s="12" t="s">
        <v>88</v>
      </c>
      <c r="AW550" s="12" t="s">
        <v>42</v>
      </c>
      <c r="AX550" s="12" t="s">
        <v>81</v>
      </c>
      <c r="AY550" s="241" t="s">
        <v>158</v>
      </c>
    </row>
    <row r="551" s="12" customFormat="1">
      <c r="B551" s="231"/>
      <c r="C551" s="232"/>
      <c r="D551" s="233" t="s">
        <v>166</v>
      </c>
      <c r="E551" s="234" t="s">
        <v>79</v>
      </c>
      <c r="F551" s="235" t="s">
        <v>174</v>
      </c>
      <c r="G551" s="232"/>
      <c r="H551" s="234" t="s">
        <v>79</v>
      </c>
      <c r="I551" s="236"/>
      <c r="J551" s="232"/>
      <c r="K551" s="232"/>
      <c r="L551" s="237"/>
      <c r="M551" s="238"/>
      <c r="N551" s="239"/>
      <c r="O551" s="239"/>
      <c r="P551" s="239"/>
      <c r="Q551" s="239"/>
      <c r="R551" s="239"/>
      <c r="S551" s="239"/>
      <c r="T551" s="240"/>
      <c r="AT551" s="241" t="s">
        <v>166</v>
      </c>
      <c r="AU551" s="241" t="s">
        <v>90</v>
      </c>
      <c r="AV551" s="12" t="s">
        <v>88</v>
      </c>
      <c r="AW551" s="12" t="s">
        <v>42</v>
      </c>
      <c r="AX551" s="12" t="s">
        <v>81</v>
      </c>
      <c r="AY551" s="241" t="s">
        <v>158</v>
      </c>
    </row>
    <row r="552" s="13" customFormat="1">
      <c r="B552" s="242"/>
      <c r="C552" s="243"/>
      <c r="D552" s="233" t="s">
        <v>166</v>
      </c>
      <c r="E552" s="244" t="s">
        <v>79</v>
      </c>
      <c r="F552" s="245" t="s">
        <v>599</v>
      </c>
      <c r="G552" s="243"/>
      <c r="H552" s="246">
        <v>90</v>
      </c>
      <c r="I552" s="247"/>
      <c r="J552" s="243"/>
      <c r="K552" s="243"/>
      <c r="L552" s="248"/>
      <c r="M552" s="249"/>
      <c r="N552" s="250"/>
      <c r="O552" s="250"/>
      <c r="P552" s="250"/>
      <c r="Q552" s="250"/>
      <c r="R552" s="250"/>
      <c r="S552" s="250"/>
      <c r="T552" s="251"/>
      <c r="AT552" s="252" t="s">
        <v>166</v>
      </c>
      <c r="AU552" s="252" t="s">
        <v>90</v>
      </c>
      <c r="AV552" s="13" t="s">
        <v>90</v>
      </c>
      <c r="AW552" s="13" t="s">
        <v>42</v>
      </c>
      <c r="AX552" s="13" t="s">
        <v>81</v>
      </c>
      <c r="AY552" s="252" t="s">
        <v>158</v>
      </c>
    </row>
    <row r="553" s="12" customFormat="1">
      <c r="B553" s="231"/>
      <c r="C553" s="232"/>
      <c r="D553" s="233" t="s">
        <v>166</v>
      </c>
      <c r="E553" s="234" t="s">
        <v>79</v>
      </c>
      <c r="F553" s="235" t="s">
        <v>176</v>
      </c>
      <c r="G553" s="232"/>
      <c r="H553" s="234" t="s">
        <v>79</v>
      </c>
      <c r="I553" s="236"/>
      <c r="J553" s="232"/>
      <c r="K553" s="232"/>
      <c r="L553" s="237"/>
      <c r="M553" s="238"/>
      <c r="N553" s="239"/>
      <c r="O553" s="239"/>
      <c r="P553" s="239"/>
      <c r="Q553" s="239"/>
      <c r="R553" s="239"/>
      <c r="S553" s="239"/>
      <c r="T553" s="240"/>
      <c r="AT553" s="241" t="s">
        <v>166</v>
      </c>
      <c r="AU553" s="241" t="s">
        <v>90</v>
      </c>
      <c r="AV553" s="12" t="s">
        <v>88</v>
      </c>
      <c r="AW553" s="12" t="s">
        <v>42</v>
      </c>
      <c r="AX553" s="12" t="s">
        <v>81</v>
      </c>
      <c r="AY553" s="241" t="s">
        <v>158</v>
      </c>
    </row>
    <row r="554" s="13" customFormat="1">
      <c r="B554" s="242"/>
      <c r="C554" s="243"/>
      <c r="D554" s="233" t="s">
        <v>166</v>
      </c>
      <c r="E554" s="244" t="s">
        <v>79</v>
      </c>
      <c r="F554" s="245" t="s">
        <v>600</v>
      </c>
      <c r="G554" s="243"/>
      <c r="H554" s="246">
        <v>30</v>
      </c>
      <c r="I554" s="247"/>
      <c r="J554" s="243"/>
      <c r="K554" s="243"/>
      <c r="L554" s="248"/>
      <c r="M554" s="249"/>
      <c r="N554" s="250"/>
      <c r="O554" s="250"/>
      <c r="P554" s="250"/>
      <c r="Q554" s="250"/>
      <c r="R554" s="250"/>
      <c r="S554" s="250"/>
      <c r="T554" s="251"/>
      <c r="AT554" s="252" t="s">
        <v>166</v>
      </c>
      <c r="AU554" s="252" t="s">
        <v>90</v>
      </c>
      <c r="AV554" s="13" t="s">
        <v>90</v>
      </c>
      <c r="AW554" s="13" t="s">
        <v>42</v>
      </c>
      <c r="AX554" s="13" t="s">
        <v>81</v>
      </c>
      <c r="AY554" s="252" t="s">
        <v>158</v>
      </c>
    </row>
    <row r="555" s="14" customFormat="1">
      <c r="B555" s="253"/>
      <c r="C555" s="254"/>
      <c r="D555" s="233" t="s">
        <v>166</v>
      </c>
      <c r="E555" s="255" t="s">
        <v>79</v>
      </c>
      <c r="F555" s="256" t="s">
        <v>170</v>
      </c>
      <c r="G555" s="254"/>
      <c r="H555" s="257">
        <v>120</v>
      </c>
      <c r="I555" s="258"/>
      <c r="J555" s="254"/>
      <c r="K555" s="254"/>
      <c r="L555" s="259"/>
      <c r="M555" s="260"/>
      <c r="N555" s="261"/>
      <c r="O555" s="261"/>
      <c r="P555" s="261"/>
      <c r="Q555" s="261"/>
      <c r="R555" s="261"/>
      <c r="S555" s="261"/>
      <c r="T555" s="262"/>
      <c r="AT555" s="263" t="s">
        <v>166</v>
      </c>
      <c r="AU555" s="263" t="s">
        <v>90</v>
      </c>
      <c r="AV555" s="14" t="s">
        <v>100</v>
      </c>
      <c r="AW555" s="14" t="s">
        <v>42</v>
      </c>
      <c r="AX555" s="14" t="s">
        <v>88</v>
      </c>
      <c r="AY555" s="263" t="s">
        <v>158</v>
      </c>
    </row>
    <row r="556" s="1" customFormat="1" ht="16.5" customHeight="1">
      <c r="B556" s="39"/>
      <c r="C556" s="264" t="s">
        <v>601</v>
      </c>
      <c r="D556" s="264" t="s">
        <v>294</v>
      </c>
      <c r="E556" s="265" t="s">
        <v>602</v>
      </c>
      <c r="F556" s="266" t="s">
        <v>603</v>
      </c>
      <c r="G556" s="267" t="s">
        <v>181</v>
      </c>
      <c r="H556" s="268">
        <v>126</v>
      </c>
      <c r="I556" s="269"/>
      <c r="J556" s="270">
        <f>ROUND(I556*H556,2)</f>
        <v>0</v>
      </c>
      <c r="K556" s="266" t="s">
        <v>164</v>
      </c>
      <c r="L556" s="271"/>
      <c r="M556" s="272" t="s">
        <v>79</v>
      </c>
      <c r="N556" s="273" t="s">
        <v>51</v>
      </c>
      <c r="O556" s="80"/>
      <c r="P556" s="228">
        <f>O556*H556</f>
        <v>0</v>
      </c>
      <c r="Q556" s="228">
        <v>3.0000000000000001E-05</v>
      </c>
      <c r="R556" s="228">
        <f>Q556*H556</f>
        <v>0.0037799999999999999</v>
      </c>
      <c r="S556" s="228">
        <v>0</v>
      </c>
      <c r="T556" s="229">
        <f>S556*H556</f>
        <v>0</v>
      </c>
      <c r="AR556" s="17" t="s">
        <v>297</v>
      </c>
      <c r="AT556" s="17" t="s">
        <v>294</v>
      </c>
      <c r="AU556" s="17" t="s">
        <v>90</v>
      </c>
      <c r="AY556" s="17" t="s">
        <v>158</v>
      </c>
      <c r="BE556" s="230">
        <f>IF(N556="základní",J556,0)</f>
        <v>0</v>
      </c>
      <c r="BF556" s="230">
        <f>IF(N556="snížená",J556,0)</f>
        <v>0</v>
      </c>
      <c r="BG556" s="230">
        <f>IF(N556="zákl. přenesená",J556,0)</f>
        <v>0</v>
      </c>
      <c r="BH556" s="230">
        <f>IF(N556="sníž. přenesená",J556,0)</f>
        <v>0</v>
      </c>
      <c r="BI556" s="230">
        <f>IF(N556="nulová",J556,0)</f>
        <v>0</v>
      </c>
      <c r="BJ556" s="17" t="s">
        <v>88</v>
      </c>
      <c r="BK556" s="230">
        <f>ROUND(I556*H556,2)</f>
        <v>0</v>
      </c>
      <c r="BL556" s="17" t="s">
        <v>256</v>
      </c>
      <c r="BM556" s="17" t="s">
        <v>604</v>
      </c>
    </row>
    <row r="557" s="13" customFormat="1">
      <c r="B557" s="242"/>
      <c r="C557" s="243"/>
      <c r="D557" s="233" t="s">
        <v>166</v>
      </c>
      <c r="E557" s="243"/>
      <c r="F557" s="245" t="s">
        <v>605</v>
      </c>
      <c r="G557" s="243"/>
      <c r="H557" s="246">
        <v>126</v>
      </c>
      <c r="I557" s="247"/>
      <c r="J557" s="243"/>
      <c r="K557" s="243"/>
      <c r="L557" s="248"/>
      <c r="M557" s="249"/>
      <c r="N557" s="250"/>
      <c r="O557" s="250"/>
      <c r="P557" s="250"/>
      <c r="Q557" s="250"/>
      <c r="R557" s="250"/>
      <c r="S557" s="250"/>
      <c r="T557" s="251"/>
      <c r="AT557" s="252" t="s">
        <v>166</v>
      </c>
      <c r="AU557" s="252" t="s">
        <v>90</v>
      </c>
      <c r="AV557" s="13" t="s">
        <v>90</v>
      </c>
      <c r="AW557" s="13" t="s">
        <v>4</v>
      </c>
      <c r="AX557" s="13" t="s">
        <v>88</v>
      </c>
      <c r="AY557" s="252" t="s">
        <v>158</v>
      </c>
    </row>
    <row r="558" s="1" customFormat="1" ht="16.5" customHeight="1">
      <c r="B558" s="39"/>
      <c r="C558" s="219" t="s">
        <v>606</v>
      </c>
      <c r="D558" s="219" t="s">
        <v>160</v>
      </c>
      <c r="E558" s="220" t="s">
        <v>607</v>
      </c>
      <c r="F558" s="221" t="s">
        <v>608</v>
      </c>
      <c r="G558" s="222" t="s">
        <v>163</v>
      </c>
      <c r="H558" s="223">
        <v>294.60000000000002</v>
      </c>
      <c r="I558" s="224"/>
      <c r="J558" s="225">
        <f>ROUND(I558*H558,2)</f>
        <v>0</v>
      </c>
      <c r="K558" s="221" t="s">
        <v>164</v>
      </c>
      <c r="L558" s="44"/>
      <c r="M558" s="226" t="s">
        <v>79</v>
      </c>
      <c r="N558" s="227" t="s">
        <v>51</v>
      </c>
      <c r="O558" s="80"/>
      <c r="P558" s="228">
        <f>O558*H558</f>
        <v>0</v>
      </c>
      <c r="Q558" s="228">
        <v>0.0031800000000000001</v>
      </c>
      <c r="R558" s="228">
        <f>Q558*H558</f>
        <v>0.93682800000000011</v>
      </c>
      <c r="S558" s="228">
        <v>0</v>
      </c>
      <c r="T558" s="229">
        <f>S558*H558</f>
        <v>0</v>
      </c>
      <c r="AR558" s="17" t="s">
        <v>256</v>
      </c>
      <c r="AT558" s="17" t="s">
        <v>160</v>
      </c>
      <c r="AU558" s="17" t="s">
        <v>90</v>
      </c>
      <c r="AY558" s="17" t="s">
        <v>158</v>
      </c>
      <c r="BE558" s="230">
        <f>IF(N558="základní",J558,0)</f>
        <v>0</v>
      </c>
      <c r="BF558" s="230">
        <f>IF(N558="snížená",J558,0)</f>
        <v>0</v>
      </c>
      <c r="BG558" s="230">
        <f>IF(N558="zákl. přenesená",J558,0)</f>
        <v>0</v>
      </c>
      <c r="BH558" s="230">
        <f>IF(N558="sníž. přenesená",J558,0)</f>
        <v>0</v>
      </c>
      <c r="BI558" s="230">
        <f>IF(N558="nulová",J558,0)</f>
        <v>0</v>
      </c>
      <c r="BJ558" s="17" t="s">
        <v>88</v>
      </c>
      <c r="BK558" s="230">
        <f>ROUND(I558*H558,2)</f>
        <v>0</v>
      </c>
      <c r="BL558" s="17" t="s">
        <v>256</v>
      </c>
      <c r="BM558" s="17" t="s">
        <v>609</v>
      </c>
    </row>
    <row r="559" s="12" customFormat="1">
      <c r="B559" s="231"/>
      <c r="C559" s="232"/>
      <c r="D559" s="233" t="s">
        <v>166</v>
      </c>
      <c r="E559" s="234" t="s">
        <v>79</v>
      </c>
      <c r="F559" s="235" t="s">
        <v>167</v>
      </c>
      <c r="G559" s="232"/>
      <c r="H559" s="234" t="s">
        <v>79</v>
      </c>
      <c r="I559" s="236"/>
      <c r="J559" s="232"/>
      <c r="K559" s="232"/>
      <c r="L559" s="237"/>
      <c r="M559" s="238"/>
      <c r="N559" s="239"/>
      <c r="O559" s="239"/>
      <c r="P559" s="239"/>
      <c r="Q559" s="239"/>
      <c r="R559" s="239"/>
      <c r="S559" s="239"/>
      <c r="T559" s="240"/>
      <c r="AT559" s="241" t="s">
        <v>166</v>
      </c>
      <c r="AU559" s="241" t="s">
        <v>90</v>
      </c>
      <c r="AV559" s="12" t="s">
        <v>88</v>
      </c>
      <c r="AW559" s="12" t="s">
        <v>42</v>
      </c>
      <c r="AX559" s="12" t="s">
        <v>81</v>
      </c>
      <c r="AY559" s="241" t="s">
        <v>158</v>
      </c>
    </row>
    <row r="560" s="12" customFormat="1">
      <c r="B560" s="231"/>
      <c r="C560" s="232"/>
      <c r="D560" s="233" t="s">
        <v>166</v>
      </c>
      <c r="E560" s="234" t="s">
        <v>79</v>
      </c>
      <c r="F560" s="235" t="s">
        <v>174</v>
      </c>
      <c r="G560" s="232"/>
      <c r="H560" s="234" t="s">
        <v>79</v>
      </c>
      <c r="I560" s="236"/>
      <c r="J560" s="232"/>
      <c r="K560" s="232"/>
      <c r="L560" s="237"/>
      <c r="M560" s="238"/>
      <c r="N560" s="239"/>
      <c r="O560" s="239"/>
      <c r="P560" s="239"/>
      <c r="Q560" s="239"/>
      <c r="R560" s="239"/>
      <c r="S560" s="239"/>
      <c r="T560" s="240"/>
      <c r="AT560" s="241" t="s">
        <v>166</v>
      </c>
      <c r="AU560" s="241" t="s">
        <v>90</v>
      </c>
      <c r="AV560" s="12" t="s">
        <v>88</v>
      </c>
      <c r="AW560" s="12" t="s">
        <v>42</v>
      </c>
      <c r="AX560" s="12" t="s">
        <v>81</v>
      </c>
      <c r="AY560" s="241" t="s">
        <v>158</v>
      </c>
    </row>
    <row r="561" s="13" customFormat="1">
      <c r="B561" s="242"/>
      <c r="C561" s="243"/>
      <c r="D561" s="233" t="s">
        <v>166</v>
      </c>
      <c r="E561" s="244" t="s">
        <v>79</v>
      </c>
      <c r="F561" s="245" t="s">
        <v>197</v>
      </c>
      <c r="G561" s="243"/>
      <c r="H561" s="246">
        <v>83.900000000000006</v>
      </c>
      <c r="I561" s="247"/>
      <c r="J561" s="243"/>
      <c r="K561" s="243"/>
      <c r="L561" s="248"/>
      <c r="M561" s="249"/>
      <c r="N561" s="250"/>
      <c r="O561" s="250"/>
      <c r="P561" s="250"/>
      <c r="Q561" s="250"/>
      <c r="R561" s="250"/>
      <c r="S561" s="250"/>
      <c r="T561" s="251"/>
      <c r="AT561" s="252" t="s">
        <v>166</v>
      </c>
      <c r="AU561" s="252" t="s">
        <v>90</v>
      </c>
      <c r="AV561" s="13" t="s">
        <v>90</v>
      </c>
      <c r="AW561" s="13" t="s">
        <v>42</v>
      </c>
      <c r="AX561" s="13" t="s">
        <v>81</v>
      </c>
      <c r="AY561" s="252" t="s">
        <v>158</v>
      </c>
    </row>
    <row r="562" s="13" customFormat="1">
      <c r="B562" s="242"/>
      <c r="C562" s="243"/>
      <c r="D562" s="233" t="s">
        <v>166</v>
      </c>
      <c r="E562" s="244" t="s">
        <v>79</v>
      </c>
      <c r="F562" s="245" t="s">
        <v>589</v>
      </c>
      <c r="G562" s="243"/>
      <c r="H562" s="246">
        <v>124.15000000000001</v>
      </c>
      <c r="I562" s="247"/>
      <c r="J562" s="243"/>
      <c r="K562" s="243"/>
      <c r="L562" s="248"/>
      <c r="M562" s="249"/>
      <c r="N562" s="250"/>
      <c r="O562" s="250"/>
      <c r="P562" s="250"/>
      <c r="Q562" s="250"/>
      <c r="R562" s="250"/>
      <c r="S562" s="250"/>
      <c r="T562" s="251"/>
      <c r="AT562" s="252" t="s">
        <v>166</v>
      </c>
      <c r="AU562" s="252" t="s">
        <v>90</v>
      </c>
      <c r="AV562" s="13" t="s">
        <v>90</v>
      </c>
      <c r="AW562" s="13" t="s">
        <v>42</v>
      </c>
      <c r="AX562" s="13" t="s">
        <v>81</v>
      </c>
      <c r="AY562" s="252" t="s">
        <v>158</v>
      </c>
    </row>
    <row r="563" s="12" customFormat="1">
      <c r="B563" s="231"/>
      <c r="C563" s="232"/>
      <c r="D563" s="233" t="s">
        <v>166</v>
      </c>
      <c r="E563" s="234" t="s">
        <v>79</v>
      </c>
      <c r="F563" s="235" t="s">
        <v>176</v>
      </c>
      <c r="G563" s="232"/>
      <c r="H563" s="234" t="s">
        <v>79</v>
      </c>
      <c r="I563" s="236"/>
      <c r="J563" s="232"/>
      <c r="K563" s="232"/>
      <c r="L563" s="237"/>
      <c r="M563" s="238"/>
      <c r="N563" s="239"/>
      <c r="O563" s="239"/>
      <c r="P563" s="239"/>
      <c r="Q563" s="239"/>
      <c r="R563" s="239"/>
      <c r="S563" s="239"/>
      <c r="T563" s="240"/>
      <c r="AT563" s="241" t="s">
        <v>166</v>
      </c>
      <c r="AU563" s="241" t="s">
        <v>90</v>
      </c>
      <c r="AV563" s="12" t="s">
        <v>88</v>
      </c>
      <c r="AW563" s="12" t="s">
        <v>42</v>
      </c>
      <c r="AX563" s="12" t="s">
        <v>81</v>
      </c>
      <c r="AY563" s="241" t="s">
        <v>158</v>
      </c>
    </row>
    <row r="564" s="13" customFormat="1">
      <c r="B564" s="242"/>
      <c r="C564" s="243"/>
      <c r="D564" s="233" t="s">
        <v>166</v>
      </c>
      <c r="E564" s="244" t="s">
        <v>79</v>
      </c>
      <c r="F564" s="245" t="s">
        <v>198</v>
      </c>
      <c r="G564" s="243"/>
      <c r="H564" s="246">
        <v>20.899999999999999</v>
      </c>
      <c r="I564" s="247"/>
      <c r="J564" s="243"/>
      <c r="K564" s="243"/>
      <c r="L564" s="248"/>
      <c r="M564" s="249"/>
      <c r="N564" s="250"/>
      <c r="O564" s="250"/>
      <c r="P564" s="250"/>
      <c r="Q564" s="250"/>
      <c r="R564" s="250"/>
      <c r="S564" s="250"/>
      <c r="T564" s="251"/>
      <c r="AT564" s="252" t="s">
        <v>166</v>
      </c>
      <c r="AU564" s="252" t="s">
        <v>90</v>
      </c>
      <c r="AV564" s="13" t="s">
        <v>90</v>
      </c>
      <c r="AW564" s="13" t="s">
        <v>42</v>
      </c>
      <c r="AX564" s="13" t="s">
        <v>81</v>
      </c>
      <c r="AY564" s="252" t="s">
        <v>158</v>
      </c>
    </row>
    <row r="565" s="13" customFormat="1">
      <c r="B565" s="242"/>
      <c r="C565" s="243"/>
      <c r="D565" s="233" t="s">
        <v>166</v>
      </c>
      <c r="E565" s="244" t="s">
        <v>79</v>
      </c>
      <c r="F565" s="245" t="s">
        <v>590</v>
      </c>
      <c r="G565" s="243"/>
      <c r="H565" s="246">
        <v>65.650000000000006</v>
      </c>
      <c r="I565" s="247"/>
      <c r="J565" s="243"/>
      <c r="K565" s="243"/>
      <c r="L565" s="248"/>
      <c r="M565" s="249"/>
      <c r="N565" s="250"/>
      <c r="O565" s="250"/>
      <c r="P565" s="250"/>
      <c r="Q565" s="250"/>
      <c r="R565" s="250"/>
      <c r="S565" s="250"/>
      <c r="T565" s="251"/>
      <c r="AT565" s="252" t="s">
        <v>166</v>
      </c>
      <c r="AU565" s="252" t="s">
        <v>90</v>
      </c>
      <c r="AV565" s="13" t="s">
        <v>90</v>
      </c>
      <c r="AW565" s="13" t="s">
        <v>42</v>
      </c>
      <c r="AX565" s="13" t="s">
        <v>81</v>
      </c>
      <c r="AY565" s="252" t="s">
        <v>158</v>
      </c>
    </row>
    <row r="566" s="14" customFormat="1">
      <c r="B566" s="253"/>
      <c r="C566" s="254"/>
      <c r="D566" s="233" t="s">
        <v>166</v>
      </c>
      <c r="E566" s="255" t="s">
        <v>79</v>
      </c>
      <c r="F566" s="256" t="s">
        <v>170</v>
      </c>
      <c r="G566" s="254"/>
      <c r="H566" s="257">
        <v>294.60000000000002</v>
      </c>
      <c r="I566" s="258"/>
      <c r="J566" s="254"/>
      <c r="K566" s="254"/>
      <c r="L566" s="259"/>
      <c r="M566" s="260"/>
      <c r="N566" s="261"/>
      <c r="O566" s="261"/>
      <c r="P566" s="261"/>
      <c r="Q566" s="261"/>
      <c r="R566" s="261"/>
      <c r="S566" s="261"/>
      <c r="T566" s="262"/>
      <c r="AT566" s="263" t="s">
        <v>166</v>
      </c>
      <c r="AU566" s="263" t="s">
        <v>90</v>
      </c>
      <c r="AV566" s="14" t="s">
        <v>100</v>
      </c>
      <c r="AW566" s="14" t="s">
        <v>42</v>
      </c>
      <c r="AX566" s="14" t="s">
        <v>88</v>
      </c>
      <c r="AY566" s="263" t="s">
        <v>158</v>
      </c>
    </row>
    <row r="567" s="1" customFormat="1" ht="22.5" customHeight="1">
      <c r="B567" s="39"/>
      <c r="C567" s="219" t="s">
        <v>610</v>
      </c>
      <c r="D567" s="219" t="s">
        <v>160</v>
      </c>
      <c r="E567" s="220" t="s">
        <v>611</v>
      </c>
      <c r="F567" s="221" t="s">
        <v>612</v>
      </c>
      <c r="G567" s="222" t="s">
        <v>181</v>
      </c>
      <c r="H567" s="223">
        <v>65.049999999999997</v>
      </c>
      <c r="I567" s="224"/>
      <c r="J567" s="225">
        <f>ROUND(I567*H567,2)</f>
        <v>0</v>
      </c>
      <c r="K567" s="221" t="s">
        <v>164</v>
      </c>
      <c r="L567" s="44"/>
      <c r="M567" s="226" t="s">
        <v>79</v>
      </c>
      <c r="N567" s="227" t="s">
        <v>51</v>
      </c>
      <c r="O567" s="80"/>
      <c r="P567" s="228">
        <f>O567*H567</f>
        <v>0</v>
      </c>
      <c r="Q567" s="228">
        <v>0</v>
      </c>
      <c r="R567" s="228">
        <f>Q567*H567</f>
        <v>0</v>
      </c>
      <c r="S567" s="228">
        <v>0</v>
      </c>
      <c r="T567" s="229">
        <f>S567*H567</f>
        <v>0</v>
      </c>
      <c r="AR567" s="17" t="s">
        <v>256</v>
      </c>
      <c r="AT567" s="17" t="s">
        <v>160</v>
      </c>
      <c r="AU567" s="17" t="s">
        <v>90</v>
      </c>
      <c r="AY567" s="17" t="s">
        <v>158</v>
      </c>
      <c r="BE567" s="230">
        <f>IF(N567="základní",J567,0)</f>
        <v>0</v>
      </c>
      <c r="BF567" s="230">
        <f>IF(N567="snížená",J567,0)</f>
        <v>0</v>
      </c>
      <c r="BG567" s="230">
        <f>IF(N567="zákl. přenesená",J567,0)</f>
        <v>0</v>
      </c>
      <c r="BH567" s="230">
        <f>IF(N567="sníž. přenesená",J567,0)</f>
        <v>0</v>
      </c>
      <c r="BI567" s="230">
        <f>IF(N567="nulová",J567,0)</f>
        <v>0</v>
      </c>
      <c r="BJ567" s="17" t="s">
        <v>88</v>
      </c>
      <c r="BK567" s="230">
        <f>ROUND(I567*H567,2)</f>
        <v>0</v>
      </c>
      <c r="BL567" s="17" t="s">
        <v>256</v>
      </c>
      <c r="BM567" s="17" t="s">
        <v>613</v>
      </c>
    </row>
    <row r="568" s="12" customFormat="1">
      <c r="B568" s="231"/>
      <c r="C568" s="232"/>
      <c r="D568" s="233" t="s">
        <v>166</v>
      </c>
      <c r="E568" s="234" t="s">
        <v>79</v>
      </c>
      <c r="F568" s="235" t="s">
        <v>167</v>
      </c>
      <c r="G568" s="232"/>
      <c r="H568" s="234" t="s">
        <v>79</v>
      </c>
      <c r="I568" s="236"/>
      <c r="J568" s="232"/>
      <c r="K568" s="232"/>
      <c r="L568" s="237"/>
      <c r="M568" s="238"/>
      <c r="N568" s="239"/>
      <c r="O568" s="239"/>
      <c r="P568" s="239"/>
      <c r="Q568" s="239"/>
      <c r="R568" s="239"/>
      <c r="S568" s="239"/>
      <c r="T568" s="240"/>
      <c r="AT568" s="241" t="s">
        <v>166</v>
      </c>
      <c r="AU568" s="241" t="s">
        <v>90</v>
      </c>
      <c r="AV568" s="12" t="s">
        <v>88</v>
      </c>
      <c r="AW568" s="12" t="s">
        <v>42</v>
      </c>
      <c r="AX568" s="12" t="s">
        <v>81</v>
      </c>
      <c r="AY568" s="241" t="s">
        <v>158</v>
      </c>
    </row>
    <row r="569" s="12" customFormat="1">
      <c r="B569" s="231"/>
      <c r="C569" s="232"/>
      <c r="D569" s="233" t="s">
        <v>166</v>
      </c>
      <c r="E569" s="234" t="s">
        <v>79</v>
      </c>
      <c r="F569" s="235" t="s">
        <v>174</v>
      </c>
      <c r="G569" s="232"/>
      <c r="H569" s="234" t="s">
        <v>79</v>
      </c>
      <c r="I569" s="236"/>
      <c r="J569" s="232"/>
      <c r="K569" s="232"/>
      <c r="L569" s="237"/>
      <c r="M569" s="238"/>
      <c r="N569" s="239"/>
      <c r="O569" s="239"/>
      <c r="P569" s="239"/>
      <c r="Q569" s="239"/>
      <c r="R569" s="239"/>
      <c r="S569" s="239"/>
      <c r="T569" s="240"/>
      <c r="AT569" s="241" t="s">
        <v>166</v>
      </c>
      <c r="AU569" s="241" t="s">
        <v>90</v>
      </c>
      <c r="AV569" s="12" t="s">
        <v>88</v>
      </c>
      <c r="AW569" s="12" t="s">
        <v>42</v>
      </c>
      <c r="AX569" s="12" t="s">
        <v>81</v>
      </c>
      <c r="AY569" s="241" t="s">
        <v>158</v>
      </c>
    </row>
    <row r="570" s="12" customFormat="1">
      <c r="B570" s="231"/>
      <c r="C570" s="232"/>
      <c r="D570" s="233" t="s">
        <v>166</v>
      </c>
      <c r="E570" s="234" t="s">
        <v>79</v>
      </c>
      <c r="F570" s="235" t="s">
        <v>614</v>
      </c>
      <c r="G570" s="232"/>
      <c r="H570" s="234" t="s">
        <v>79</v>
      </c>
      <c r="I570" s="236"/>
      <c r="J570" s="232"/>
      <c r="K570" s="232"/>
      <c r="L570" s="237"/>
      <c r="M570" s="238"/>
      <c r="N570" s="239"/>
      <c r="O570" s="239"/>
      <c r="P570" s="239"/>
      <c r="Q570" s="239"/>
      <c r="R570" s="239"/>
      <c r="S570" s="239"/>
      <c r="T570" s="240"/>
      <c r="AT570" s="241" t="s">
        <v>166</v>
      </c>
      <c r="AU570" s="241" t="s">
        <v>90</v>
      </c>
      <c r="AV570" s="12" t="s">
        <v>88</v>
      </c>
      <c r="AW570" s="12" t="s">
        <v>42</v>
      </c>
      <c r="AX570" s="12" t="s">
        <v>81</v>
      </c>
      <c r="AY570" s="241" t="s">
        <v>158</v>
      </c>
    </row>
    <row r="571" s="13" customFormat="1">
      <c r="B571" s="242"/>
      <c r="C571" s="243"/>
      <c r="D571" s="233" t="s">
        <v>166</v>
      </c>
      <c r="E571" s="244" t="s">
        <v>79</v>
      </c>
      <c r="F571" s="245" t="s">
        <v>183</v>
      </c>
      <c r="G571" s="243"/>
      <c r="H571" s="246">
        <v>4.2999999999999998</v>
      </c>
      <c r="I571" s="247"/>
      <c r="J571" s="243"/>
      <c r="K571" s="243"/>
      <c r="L571" s="248"/>
      <c r="M571" s="249"/>
      <c r="N571" s="250"/>
      <c r="O571" s="250"/>
      <c r="P571" s="250"/>
      <c r="Q571" s="250"/>
      <c r="R571" s="250"/>
      <c r="S571" s="250"/>
      <c r="T571" s="251"/>
      <c r="AT571" s="252" t="s">
        <v>166</v>
      </c>
      <c r="AU571" s="252" t="s">
        <v>90</v>
      </c>
      <c r="AV571" s="13" t="s">
        <v>90</v>
      </c>
      <c r="AW571" s="13" t="s">
        <v>42</v>
      </c>
      <c r="AX571" s="13" t="s">
        <v>81</v>
      </c>
      <c r="AY571" s="252" t="s">
        <v>158</v>
      </c>
    </row>
    <row r="572" s="12" customFormat="1">
      <c r="B572" s="231"/>
      <c r="C572" s="232"/>
      <c r="D572" s="233" t="s">
        <v>166</v>
      </c>
      <c r="E572" s="234" t="s">
        <v>79</v>
      </c>
      <c r="F572" s="235" t="s">
        <v>615</v>
      </c>
      <c r="G572" s="232"/>
      <c r="H572" s="234" t="s">
        <v>79</v>
      </c>
      <c r="I572" s="236"/>
      <c r="J572" s="232"/>
      <c r="K572" s="232"/>
      <c r="L572" s="237"/>
      <c r="M572" s="238"/>
      <c r="N572" s="239"/>
      <c r="O572" s="239"/>
      <c r="P572" s="239"/>
      <c r="Q572" s="239"/>
      <c r="R572" s="239"/>
      <c r="S572" s="239"/>
      <c r="T572" s="240"/>
      <c r="AT572" s="241" t="s">
        <v>166</v>
      </c>
      <c r="AU572" s="241" t="s">
        <v>90</v>
      </c>
      <c r="AV572" s="12" t="s">
        <v>88</v>
      </c>
      <c r="AW572" s="12" t="s">
        <v>42</v>
      </c>
      <c r="AX572" s="12" t="s">
        <v>81</v>
      </c>
      <c r="AY572" s="241" t="s">
        <v>158</v>
      </c>
    </row>
    <row r="573" s="13" customFormat="1">
      <c r="B573" s="242"/>
      <c r="C573" s="243"/>
      <c r="D573" s="233" t="s">
        <v>166</v>
      </c>
      <c r="E573" s="244" t="s">
        <v>79</v>
      </c>
      <c r="F573" s="245" t="s">
        <v>616</v>
      </c>
      <c r="G573" s="243"/>
      <c r="H573" s="246">
        <v>29.600000000000001</v>
      </c>
      <c r="I573" s="247"/>
      <c r="J573" s="243"/>
      <c r="K573" s="243"/>
      <c r="L573" s="248"/>
      <c r="M573" s="249"/>
      <c r="N573" s="250"/>
      <c r="O573" s="250"/>
      <c r="P573" s="250"/>
      <c r="Q573" s="250"/>
      <c r="R573" s="250"/>
      <c r="S573" s="250"/>
      <c r="T573" s="251"/>
      <c r="AT573" s="252" t="s">
        <v>166</v>
      </c>
      <c r="AU573" s="252" t="s">
        <v>90</v>
      </c>
      <c r="AV573" s="13" t="s">
        <v>90</v>
      </c>
      <c r="AW573" s="13" t="s">
        <v>42</v>
      </c>
      <c r="AX573" s="13" t="s">
        <v>81</v>
      </c>
      <c r="AY573" s="252" t="s">
        <v>158</v>
      </c>
    </row>
    <row r="574" s="12" customFormat="1">
      <c r="B574" s="231"/>
      <c r="C574" s="232"/>
      <c r="D574" s="233" t="s">
        <v>166</v>
      </c>
      <c r="E574" s="234" t="s">
        <v>79</v>
      </c>
      <c r="F574" s="235" t="s">
        <v>553</v>
      </c>
      <c r="G574" s="232"/>
      <c r="H574" s="234" t="s">
        <v>79</v>
      </c>
      <c r="I574" s="236"/>
      <c r="J574" s="232"/>
      <c r="K574" s="232"/>
      <c r="L574" s="237"/>
      <c r="M574" s="238"/>
      <c r="N574" s="239"/>
      <c r="O574" s="239"/>
      <c r="P574" s="239"/>
      <c r="Q574" s="239"/>
      <c r="R574" s="239"/>
      <c r="S574" s="239"/>
      <c r="T574" s="240"/>
      <c r="AT574" s="241" t="s">
        <v>166</v>
      </c>
      <c r="AU574" s="241" t="s">
        <v>90</v>
      </c>
      <c r="AV574" s="12" t="s">
        <v>88</v>
      </c>
      <c r="AW574" s="12" t="s">
        <v>42</v>
      </c>
      <c r="AX574" s="12" t="s">
        <v>81</v>
      </c>
      <c r="AY574" s="241" t="s">
        <v>158</v>
      </c>
    </row>
    <row r="575" s="13" customFormat="1">
      <c r="B575" s="242"/>
      <c r="C575" s="243"/>
      <c r="D575" s="233" t="s">
        <v>166</v>
      </c>
      <c r="E575" s="244" t="s">
        <v>79</v>
      </c>
      <c r="F575" s="245" t="s">
        <v>617</v>
      </c>
      <c r="G575" s="243"/>
      <c r="H575" s="246">
        <v>4.7999999999999998</v>
      </c>
      <c r="I575" s="247"/>
      <c r="J575" s="243"/>
      <c r="K575" s="243"/>
      <c r="L575" s="248"/>
      <c r="M575" s="249"/>
      <c r="N575" s="250"/>
      <c r="O575" s="250"/>
      <c r="P575" s="250"/>
      <c r="Q575" s="250"/>
      <c r="R575" s="250"/>
      <c r="S575" s="250"/>
      <c r="T575" s="251"/>
      <c r="AT575" s="252" t="s">
        <v>166</v>
      </c>
      <c r="AU575" s="252" t="s">
        <v>90</v>
      </c>
      <c r="AV575" s="13" t="s">
        <v>90</v>
      </c>
      <c r="AW575" s="13" t="s">
        <v>42</v>
      </c>
      <c r="AX575" s="13" t="s">
        <v>81</v>
      </c>
      <c r="AY575" s="252" t="s">
        <v>158</v>
      </c>
    </row>
    <row r="576" s="13" customFormat="1">
      <c r="B576" s="242"/>
      <c r="C576" s="243"/>
      <c r="D576" s="233" t="s">
        <v>166</v>
      </c>
      <c r="E576" s="244" t="s">
        <v>79</v>
      </c>
      <c r="F576" s="245" t="s">
        <v>618</v>
      </c>
      <c r="G576" s="243"/>
      <c r="H576" s="246">
        <v>4.9000000000000004</v>
      </c>
      <c r="I576" s="247"/>
      <c r="J576" s="243"/>
      <c r="K576" s="243"/>
      <c r="L576" s="248"/>
      <c r="M576" s="249"/>
      <c r="N576" s="250"/>
      <c r="O576" s="250"/>
      <c r="P576" s="250"/>
      <c r="Q576" s="250"/>
      <c r="R576" s="250"/>
      <c r="S576" s="250"/>
      <c r="T576" s="251"/>
      <c r="AT576" s="252" t="s">
        <v>166</v>
      </c>
      <c r="AU576" s="252" t="s">
        <v>90</v>
      </c>
      <c r="AV576" s="13" t="s">
        <v>90</v>
      </c>
      <c r="AW576" s="13" t="s">
        <v>42</v>
      </c>
      <c r="AX576" s="13" t="s">
        <v>81</v>
      </c>
      <c r="AY576" s="252" t="s">
        <v>158</v>
      </c>
    </row>
    <row r="577" s="12" customFormat="1">
      <c r="B577" s="231"/>
      <c r="C577" s="232"/>
      <c r="D577" s="233" t="s">
        <v>166</v>
      </c>
      <c r="E577" s="234" t="s">
        <v>79</v>
      </c>
      <c r="F577" s="235" t="s">
        <v>176</v>
      </c>
      <c r="G577" s="232"/>
      <c r="H577" s="234" t="s">
        <v>79</v>
      </c>
      <c r="I577" s="236"/>
      <c r="J577" s="232"/>
      <c r="K577" s="232"/>
      <c r="L577" s="237"/>
      <c r="M577" s="238"/>
      <c r="N577" s="239"/>
      <c r="O577" s="239"/>
      <c r="P577" s="239"/>
      <c r="Q577" s="239"/>
      <c r="R577" s="239"/>
      <c r="S577" s="239"/>
      <c r="T577" s="240"/>
      <c r="AT577" s="241" t="s">
        <v>166</v>
      </c>
      <c r="AU577" s="241" t="s">
        <v>90</v>
      </c>
      <c r="AV577" s="12" t="s">
        <v>88</v>
      </c>
      <c r="AW577" s="12" t="s">
        <v>42</v>
      </c>
      <c r="AX577" s="12" t="s">
        <v>81</v>
      </c>
      <c r="AY577" s="241" t="s">
        <v>158</v>
      </c>
    </row>
    <row r="578" s="12" customFormat="1">
      <c r="B578" s="231"/>
      <c r="C578" s="232"/>
      <c r="D578" s="233" t="s">
        <v>166</v>
      </c>
      <c r="E578" s="234" t="s">
        <v>79</v>
      </c>
      <c r="F578" s="235" t="s">
        <v>614</v>
      </c>
      <c r="G578" s="232"/>
      <c r="H578" s="234" t="s">
        <v>79</v>
      </c>
      <c r="I578" s="236"/>
      <c r="J578" s="232"/>
      <c r="K578" s="232"/>
      <c r="L578" s="237"/>
      <c r="M578" s="238"/>
      <c r="N578" s="239"/>
      <c r="O578" s="239"/>
      <c r="P578" s="239"/>
      <c r="Q578" s="239"/>
      <c r="R578" s="239"/>
      <c r="S578" s="239"/>
      <c r="T578" s="240"/>
      <c r="AT578" s="241" t="s">
        <v>166</v>
      </c>
      <c r="AU578" s="241" t="s">
        <v>90</v>
      </c>
      <c r="AV578" s="12" t="s">
        <v>88</v>
      </c>
      <c r="AW578" s="12" t="s">
        <v>42</v>
      </c>
      <c r="AX578" s="12" t="s">
        <v>81</v>
      </c>
      <c r="AY578" s="241" t="s">
        <v>158</v>
      </c>
    </row>
    <row r="579" s="13" customFormat="1">
      <c r="B579" s="242"/>
      <c r="C579" s="243"/>
      <c r="D579" s="233" t="s">
        <v>166</v>
      </c>
      <c r="E579" s="244" t="s">
        <v>79</v>
      </c>
      <c r="F579" s="245" t="s">
        <v>184</v>
      </c>
      <c r="G579" s="243"/>
      <c r="H579" s="246">
        <v>4.3499999999999996</v>
      </c>
      <c r="I579" s="247"/>
      <c r="J579" s="243"/>
      <c r="K579" s="243"/>
      <c r="L579" s="248"/>
      <c r="M579" s="249"/>
      <c r="N579" s="250"/>
      <c r="O579" s="250"/>
      <c r="P579" s="250"/>
      <c r="Q579" s="250"/>
      <c r="R579" s="250"/>
      <c r="S579" s="250"/>
      <c r="T579" s="251"/>
      <c r="AT579" s="252" t="s">
        <v>166</v>
      </c>
      <c r="AU579" s="252" t="s">
        <v>90</v>
      </c>
      <c r="AV579" s="13" t="s">
        <v>90</v>
      </c>
      <c r="AW579" s="13" t="s">
        <v>42</v>
      </c>
      <c r="AX579" s="13" t="s">
        <v>81</v>
      </c>
      <c r="AY579" s="252" t="s">
        <v>158</v>
      </c>
    </row>
    <row r="580" s="12" customFormat="1">
      <c r="B580" s="231"/>
      <c r="C580" s="232"/>
      <c r="D580" s="233" t="s">
        <v>166</v>
      </c>
      <c r="E580" s="234" t="s">
        <v>79</v>
      </c>
      <c r="F580" s="235" t="s">
        <v>615</v>
      </c>
      <c r="G580" s="232"/>
      <c r="H580" s="234" t="s">
        <v>79</v>
      </c>
      <c r="I580" s="236"/>
      <c r="J580" s="232"/>
      <c r="K580" s="232"/>
      <c r="L580" s="237"/>
      <c r="M580" s="238"/>
      <c r="N580" s="239"/>
      <c r="O580" s="239"/>
      <c r="P580" s="239"/>
      <c r="Q580" s="239"/>
      <c r="R580" s="239"/>
      <c r="S580" s="239"/>
      <c r="T580" s="240"/>
      <c r="AT580" s="241" t="s">
        <v>166</v>
      </c>
      <c r="AU580" s="241" t="s">
        <v>90</v>
      </c>
      <c r="AV580" s="12" t="s">
        <v>88</v>
      </c>
      <c r="AW580" s="12" t="s">
        <v>42</v>
      </c>
      <c r="AX580" s="12" t="s">
        <v>81</v>
      </c>
      <c r="AY580" s="241" t="s">
        <v>158</v>
      </c>
    </row>
    <row r="581" s="13" customFormat="1">
      <c r="B581" s="242"/>
      <c r="C581" s="243"/>
      <c r="D581" s="233" t="s">
        <v>166</v>
      </c>
      <c r="E581" s="244" t="s">
        <v>79</v>
      </c>
      <c r="F581" s="245" t="s">
        <v>619</v>
      </c>
      <c r="G581" s="243"/>
      <c r="H581" s="246">
        <v>7.4000000000000004</v>
      </c>
      <c r="I581" s="247"/>
      <c r="J581" s="243"/>
      <c r="K581" s="243"/>
      <c r="L581" s="248"/>
      <c r="M581" s="249"/>
      <c r="N581" s="250"/>
      <c r="O581" s="250"/>
      <c r="P581" s="250"/>
      <c r="Q581" s="250"/>
      <c r="R581" s="250"/>
      <c r="S581" s="250"/>
      <c r="T581" s="251"/>
      <c r="AT581" s="252" t="s">
        <v>166</v>
      </c>
      <c r="AU581" s="252" t="s">
        <v>90</v>
      </c>
      <c r="AV581" s="13" t="s">
        <v>90</v>
      </c>
      <c r="AW581" s="13" t="s">
        <v>42</v>
      </c>
      <c r="AX581" s="13" t="s">
        <v>81</v>
      </c>
      <c r="AY581" s="252" t="s">
        <v>158</v>
      </c>
    </row>
    <row r="582" s="12" customFormat="1">
      <c r="B582" s="231"/>
      <c r="C582" s="232"/>
      <c r="D582" s="233" t="s">
        <v>166</v>
      </c>
      <c r="E582" s="234" t="s">
        <v>79</v>
      </c>
      <c r="F582" s="235" t="s">
        <v>553</v>
      </c>
      <c r="G582" s="232"/>
      <c r="H582" s="234" t="s">
        <v>79</v>
      </c>
      <c r="I582" s="236"/>
      <c r="J582" s="232"/>
      <c r="K582" s="232"/>
      <c r="L582" s="237"/>
      <c r="M582" s="238"/>
      <c r="N582" s="239"/>
      <c r="O582" s="239"/>
      <c r="P582" s="239"/>
      <c r="Q582" s="239"/>
      <c r="R582" s="239"/>
      <c r="S582" s="239"/>
      <c r="T582" s="240"/>
      <c r="AT582" s="241" t="s">
        <v>166</v>
      </c>
      <c r="AU582" s="241" t="s">
        <v>90</v>
      </c>
      <c r="AV582" s="12" t="s">
        <v>88</v>
      </c>
      <c r="AW582" s="12" t="s">
        <v>42</v>
      </c>
      <c r="AX582" s="12" t="s">
        <v>81</v>
      </c>
      <c r="AY582" s="241" t="s">
        <v>158</v>
      </c>
    </row>
    <row r="583" s="13" customFormat="1">
      <c r="B583" s="242"/>
      <c r="C583" s="243"/>
      <c r="D583" s="233" t="s">
        <v>166</v>
      </c>
      <c r="E583" s="244" t="s">
        <v>79</v>
      </c>
      <c r="F583" s="245" t="s">
        <v>617</v>
      </c>
      <c r="G583" s="243"/>
      <c r="H583" s="246">
        <v>4.7999999999999998</v>
      </c>
      <c r="I583" s="247"/>
      <c r="J583" s="243"/>
      <c r="K583" s="243"/>
      <c r="L583" s="248"/>
      <c r="M583" s="249"/>
      <c r="N583" s="250"/>
      <c r="O583" s="250"/>
      <c r="P583" s="250"/>
      <c r="Q583" s="250"/>
      <c r="R583" s="250"/>
      <c r="S583" s="250"/>
      <c r="T583" s="251"/>
      <c r="AT583" s="252" t="s">
        <v>166</v>
      </c>
      <c r="AU583" s="252" t="s">
        <v>90</v>
      </c>
      <c r="AV583" s="13" t="s">
        <v>90</v>
      </c>
      <c r="AW583" s="13" t="s">
        <v>42</v>
      </c>
      <c r="AX583" s="13" t="s">
        <v>81</v>
      </c>
      <c r="AY583" s="252" t="s">
        <v>158</v>
      </c>
    </row>
    <row r="584" s="13" customFormat="1">
      <c r="B584" s="242"/>
      <c r="C584" s="243"/>
      <c r="D584" s="233" t="s">
        <v>166</v>
      </c>
      <c r="E584" s="244" t="s">
        <v>79</v>
      </c>
      <c r="F584" s="245" t="s">
        <v>618</v>
      </c>
      <c r="G584" s="243"/>
      <c r="H584" s="246">
        <v>4.9000000000000004</v>
      </c>
      <c r="I584" s="247"/>
      <c r="J584" s="243"/>
      <c r="K584" s="243"/>
      <c r="L584" s="248"/>
      <c r="M584" s="249"/>
      <c r="N584" s="250"/>
      <c r="O584" s="250"/>
      <c r="P584" s="250"/>
      <c r="Q584" s="250"/>
      <c r="R584" s="250"/>
      <c r="S584" s="250"/>
      <c r="T584" s="251"/>
      <c r="AT584" s="252" t="s">
        <v>166</v>
      </c>
      <c r="AU584" s="252" t="s">
        <v>90</v>
      </c>
      <c r="AV584" s="13" t="s">
        <v>90</v>
      </c>
      <c r="AW584" s="13" t="s">
        <v>42</v>
      </c>
      <c r="AX584" s="13" t="s">
        <v>81</v>
      </c>
      <c r="AY584" s="252" t="s">
        <v>158</v>
      </c>
    </row>
    <row r="585" s="14" customFormat="1">
      <c r="B585" s="253"/>
      <c r="C585" s="254"/>
      <c r="D585" s="233" t="s">
        <v>166</v>
      </c>
      <c r="E585" s="255" t="s">
        <v>79</v>
      </c>
      <c r="F585" s="256" t="s">
        <v>170</v>
      </c>
      <c r="G585" s="254"/>
      <c r="H585" s="257">
        <v>65.049999999999997</v>
      </c>
      <c r="I585" s="258"/>
      <c r="J585" s="254"/>
      <c r="K585" s="254"/>
      <c r="L585" s="259"/>
      <c r="M585" s="260"/>
      <c r="N585" s="261"/>
      <c r="O585" s="261"/>
      <c r="P585" s="261"/>
      <c r="Q585" s="261"/>
      <c r="R585" s="261"/>
      <c r="S585" s="261"/>
      <c r="T585" s="262"/>
      <c r="AT585" s="263" t="s">
        <v>166</v>
      </c>
      <c r="AU585" s="263" t="s">
        <v>90</v>
      </c>
      <c r="AV585" s="14" t="s">
        <v>100</v>
      </c>
      <c r="AW585" s="14" t="s">
        <v>42</v>
      </c>
      <c r="AX585" s="14" t="s">
        <v>88</v>
      </c>
      <c r="AY585" s="263" t="s">
        <v>158</v>
      </c>
    </row>
    <row r="586" s="1" customFormat="1" ht="16.5" customHeight="1">
      <c r="B586" s="39"/>
      <c r="C586" s="264" t="s">
        <v>620</v>
      </c>
      <c r="D586" s="264" t="s">
        <v>294</v>
      </c>
      <c r="E586" s="265" t="s">
        <v>621</v>
      </c>
      <c r="F586" s="266" t="s">
        <v>622</v>
      </c>
      <c r="G586" s="267" t="s">
        <v>181</v>
      </c>
      <c r="H586" s="268">
        <v>71.555000000000007</v>
      </c>
      <c r="I586" s="269"/>
      <c r="J586" s="270">
        <f>ROUND(I586*H586,2)</f>
        <v>0</v>
      </c>
      <c r="K586" s="266" t="s">
        <v>164</v>
      </c>
      <c r="L586" s="271"/>
      <c r="M586" s="272" t="s">
        <v>79</v>
      </c>
      <c r="N586" s="273" t="s">
        <v>51</v>
      </c>
      <c r="O586" s="80"/>
      <c r="P586" s="228">
        <f>O586*H586</f>
        <v>0</v>
      </c>
      <c r="Q586" s="228">
        <v>0</v>
      </c>
      <c r="R586" s="228">
        <f>Q586*H586</f>
        <v>0</v>
      </c>
      <c r="S586" s="228">
        <v>0</v>
      </c>
      <c r="T586" s="229">
        <f>S586*H586</f>
        <v>0</v>
      </c>
      <c r="AR586" s="17" t="s">
        <v>297</v>
      </c>
      <c r="AT586" s="17" t="s">
        <v>294</v>
      </c>
      <c r="AU586" s="17" t="s">
        <v>90</v>
      </c>
      <c r="AY586" s="17" t="s">
        <v>158</v>
      </c>
      <c r="BE586" s="230">
        <f>IF(N586="základní",J586,0)</f>
        <v>0</v>
      </c>
      <c r="BF586" s="230">
        <f>IF(N586="snížená",J586,0)</f>
        <v>0</v>
      </c>
      <c r="BG586" s="230">
        <f>IF(N586="zákl. přenesená",J586,0)</f>
        <v>0</v>
      </c>
      <c r="BH586" s="230">
        <f>IF(N586="sníž. přenesená",J586,0)</f>
        <v>0</v>
      </c>
      <c r="BI586" s="230">
        <f>IF(N586="nulová",J586,0)</f>
        <v>0</v>
      </c>
      <c r="BJ586" s="17" t="s">
        <v>88</v>
      </c>
      <c r="BK586" s="230">
        <f>ROUND(I586*H586,2)</f>
        <v>0</v>
      </c>
      <c r="BL586" s="17" t="s">
        <v>256</v>
      </c>
      <c r="BM586" s="17" t="s">
        <v>623</v>
      </c>
    </row>
    <row r="587" s="13" customFormat="1">
      <c r="B587" s="242"/>
      <c r="C587" s="243"/>
      <c r="D587" s="233" t="s">
        <v>166</v>
      </c>
      <c r="E587" s="243"/>
      <c r="F587" s="245" t="s">
        <v>624</v>
      </c>
      <c r="G587" s="243"/>
      <c r="H587" s="246">
        <v>71.555000000000007</v>
      </c>
      <c r="I587" s="247"/>
      <c r="J587" s="243"/>
      <c r="K587" s="243"/>
      <c r="L587" s="248"/>
      <c r="M587" s="249"/>
      <c r="N587" s="250"/>
      <c r="O587" s="250"/>
      <c r="P587" s="250"/>
      <c r="Q587" s="250"/>
      <c r="R587" s="250"/>
      <c r="S587" s="250"/>
      <c r="T587" s="251"/>
      <c r="AT587" s="252" t="s">
        <v>166</v>
      </c>
      <c r="AU587" s="252" t="s">
        <v>90</v>
      </c>
      <c r="AV587" s="13" t="s">
        <v>90</v>
      </c>
      <c r="AW587" s="13" t="s">
        <v>4</v>
      </c>
      <c r="AX587" s="13" t="s">
        <v>88</v>
      </c>
      <c r="AY587" s="252" t="s">
        <v>158</v>
      </c>
    </row>
    <row r="588" s="1" customFormat="1" ht="16.5" customHeight="1">
      <c r="B588" s="39"/>
      <c r="C588" s="219" t="s">
        <v>625</v>
      </c>
      <c r="D588" s="219" t="s">
        <v>160</v>
      </c>
      <c r="E588" s="220" t="s">
        <v>626</v>
      </c>
      <c r="F588" s="221" t="s">
        <v>627</v>
      </c>
      <c r="G588" s="222" t="s">
        <v>163</v>
      </c>
      <c r="H588" s="223">
        <v>104.8</v>
      </c>
      <c r="I588" s="224"/>
      <c r="J588" s="225">
        <f>ROUND(I588*H588,2)</f>
        <v>0</v>
      </c>
      <c r="K588" s="221" t="s">
        <v>164</v>
      </c>
      <c r="L588" s="44"/>
      <c r="M588" s="226" t="s">
        <v>79</v>
      </c>
      <c r="N588" s="227" t="s">
        <v>51</v>
      </c>
      <c r="O588" s="80"/>
      <c r="P588" s="228">
        <f>O588*H588</f>
        <v>0</v>
      </c>
      <c r="Q588" s="228">
        <v>0</v>
      </c>
      <c r="R588" s="228">
        <f>Q588*H588</f>
        <v>0</v>
      </c>
      <c r="S588" s="228">
        <v>0</v>
      </c>
      <c r="T588" s="229">
        <f>S588*H588</f>
        <v>0</v>
      </c>
      <c r="AR588" s="17" t="s">
        <v>256</v>
      </c>
      <c r="AT588" s="17" t="s">
        <v>160</v>
      </c>
      <c r="AU588" s="17" t="s">
        <v>90</v>
      </c>
      <c r="AY588" s="17" t="s">
        <v>158</v>
      </c>
      <c r="BE588" s="230">
        <f>IF(N588="základní",J588,0)</f>
        <v>0</v>
      </c>
      <c r="BF588" s="230">
        <f>IF(N588="snížená",J588,0)</f>
        <v>0</v>
      </c>
      <c r="BG588" s="230">
        <f>IF(N588="zákl. přenesená",J588,0)</f>
        <v>0</v>
      </c>
      <c r="BH588" s="230">
        <f>IF(N588="sníž. přenesená",J588,0)</f>
        <v>0</v>
      </c>
      <c r="BI588" s="230">
        <f>IF(N588="nulová",J588,0)</f>
        <v>0</v>
      </c>
      <c r="BJ588" s="17" t="s">
        <v>88</v>
      </c>
      <c r="BK588" s="230">
        <f>ROUND(I588*H588,2)</f>
        <v>0</v>
      </c>
      <c r="BL588" s="17" t="s">
        <v>256</v>
      </c>
      <c r="BM588" s="17" t="s">
        <v>628</v>
      </c>
    </row>
    <row r="589" s="12" customFormat="1">
      <c r="B589" s="231"/>
      <c r="C589" s="232"/>
      <c r="D589" s="233" t="s">
        <v>166</v>
      </c>
      <c r="E589" s="234" t="s">
        <v>79</v>
      </c>
      <c r="F589" s="235" t="s">
        <v>167</v>
      </c>
      <c r="G589" s="232"/>
      <c r="H589" s="234" t="s">
        <v>79</v>
      </c>
      <c r="I589" s="236"/>
      <c r="J589" s="232"/>
      <c r="K589" s="232"/>
      <c r="L589" s="237"/>
      <c r="M589" s="238"/>
      <c r="N589" s="239"/>
      <c r="O589" s="239"/>
      <c r="P589" s="239"/>
      <c r="Q589" s="239"/>
      <c r="R589" s="239"/>
      <c r="S589" s="239"/>
      <c r="T589" s="240"/>
      <c r="AT589" s="241" t="s">
        <v>166</v>
      </c>
      <c r="AU589" s="241" t="s">
        <v>90</v>
      </c>
      <c r="AV589" s="12" t="s">
        <v>88</v>
      </c>
      <c r="AW589" s="12" t="s">
        <v>42</v>
      </c>
      <c r="AX589" s="12" t="s">
        <v>81</v>
      </c>
      <c r="AY589" s="241" t="s">
        <v>158</v>
      </c>
    </row>
    <row r="590" s="12" customFormat="1">
      <c r="B590" s="231"/>
      <c r="C590" s="232"/>
      <c r="D590" s="233" t="s">
        <v>166</v>
      </c>
      <c r="E590" s="234" t="s">
        <v>79</v>
      </c>
      <c r="F590" s="235" t="s">
        <v>174</v>
      </c>
      <c r="G590" s="232"/>
      <c r="H590" s="234" t="s">
        <v>79</v>
      </c>
      <c r="I590" s="236"/>
      <c r="J590" s="232"/>
      <c r="K590" s="232"/>
      <c r="L590" s="237"/>
      <c r="M590" s="238"/>
      <c r="N590" s="239"/>
      <c r="O590" s="239"/>
      <c r="P590" s="239"/>
      <c r="Q590" s="239"/>
      <c r="R590" s="239"/>
      <c r="S590" s="239"/>
      <c r="T590" s="240"/>
      <c r="AT590" s="241" t="s">
        <v>166</v>
      </c>
      <c r="AU590" s="241" t="s">
        <v>90</v>
      </c>
      <c r="AV590" s="12" t="s">
        <v>88</v>
      </c>
      <c r="AW590" s="12" t="s">
        <v>42</v>
      </c>
      <c r="AX590" s="12" t="s">
        <v>81</v>
      </c>
      <c r="AY590" s="241" t="s">
        <v>158</v>
      </c>
    </row>
    <row r="591" s="13" customFormat="1">
      <c r="B591" s="242"/>
      <c r="C591" s="243"/>
      <c r="D591" s="233" t="s">
        <v>166</v>
      </c>
      <c r="E591" s="244" t="s">
        <v>79</v>
      </c>
      <c r="F591" s="245" t="s">
        <v>197</v>
      </c>
      <c r="G591" s="243"/>
      <c r="H591" s="246">
        <v>83.900000000000006</v>
      </c>
      <c r="I591" s="247"/>
      <c r="J591" s="243"/>
      <c r="K591" s="243"/>
      <c r="L591" s="248"/>
      <c r="M591" s="249"/>
      <c r="N591" s="250"/>
      <c r="O591" s="250"/>
      <c r="P591" s="250"/>
      <c r="Q591" s="250"/>
      <c r="R591" s="250"/>
      <c r="S591" s="250"/>
      <c r="T591" s="251"/>
      <c r="AT591" s="252" t="s">
        <v>166</v>
      </c>
      <c r="AU591" s="252" t="s">
        <v>90</v>
      </c>
      <c r="AV591" s="13" t="s">
        <v>90</v>
      </c>
      <c r="AW591" s="13" t="s">
        <v>42</v>
      </c>
      <c r="AX591" s="13" t="s">
        <v>81</v>
      </c>
      <c r="AY591" s="252" t="s">
        <v>158</v>
      </c>
    </row>
    <row r="592" s="12" customFormat="1">
      <c r="B592" s="231"/>
      <c r="C592" s="232"/>
      <c r="D592" s="233" t="s">
        <v>166</v>
      </c>
      <c r="E592" s="234" t="s">
        <v>79</v>
      </c>
      <c r="F592" s="235" t="s">
        <v>176</v>
      </c>
      <c r="G592" s="232"/>
      <c r="H592" s="234" t="s">
        <v>79</v>
      </c>
      <c r="I592" s="236"/>
      <c r="J592" s="232"/>
      <c r="K592" s="232"/>
      <c r="L592" s="237"/>
      <c r="M592" s="238"/>
      <c r="N592" s="239"/>
      <c r="O592" s="239"/>
      <c r="P592" s="239"/>
      <c r="Q592" s="239"/>
      <c r="R592" s="239"/>
      <c r="S592" s="239"/>
      <c r="T592" s="240"/>
      <c r="AT592" s="241" t="s">
        <v>166</v>
      </c>
      <c r="AU592" s="241" t="s">
        <v>90</v>
      </c>
      <c r="AV592" s="12" t="s">
        <v>88</v>
      </c>
      <c r="AW592" s="12" t="s">
        <v>42</v>
      </c>
      <c r="AX592" s="12" t="s">
        <v>81</v>
      </c>
      <c r="AY592" s="241" t="s">
        <v>158</v>
      </c>
    </row>
    <row r="593" s="13" customFormat="1">
      <c r="B593" s="242"/>
      <c r="C593" s="243"/>
      <c r="D593" s="233" t="s">
        <v>166</v>
      </c>
      <c r="E593" s="244" t="s">
        <v>79</v>
      </c>
      <c r="F593" s="245" t="s">
        <v>198</v>
      </c>
      <c r="G593" s="243"/>
      <c r="H593" s="246">
        <v>20.899999999999999</v>
      </c>
      <c r="I593" s="247"/>
      <c r="J593" s="243"/>
      <c r="K593" s="243"/>
      <c r="L593" s="248"/>
      <c r="M593" s="249"/>
      <c r="N593" s="250"/>
      <c r="O593" s="250"/>
      <c r="P593" s="250"/>
      <c r="Q593" s="250"/>
      <c r="R593" s="250"/>
      <c r="S593" s="250"/>
      <c r="T593" s="251"/>
      <c r="AT593" s="252" t="s">
        <v>166</v>
      </c>
      <c r="AU593" s="252" t="s">
        <v>90</v>
      </c>
      <c r="AV593" s="13" t="s">
        <v>90</v>
      </c>
      <c r="AW593" s="13" t="s">
        <v>42</v>
      </c>
      <c r="AX593" s="13" t="s">
        <v>81</v>
      </c>
      <c r="AY593" s="252" t="s">
        <v>158</v>
      </c>
    </row>
    <row r="594" s="14" customFormat="1">
      <c r="B594" s="253"/>
      <c r="C594" s="254"/>
      <c r="D594" s="233" t="s">
        <v>166</v>
      </c>
      <c r="E594" s="255" t="s">
        <v>79</v>
      </c>
      <c r="F594" s="256" t="s">
        <v>170</v>
      </c>
      <c r="G594" s="254"/>
      <c r="H594" s="257">
        <v>104.80000000000001</v>
      </c>
      <c r="I594" s="258"/>
      <c r="J594" s="254"/>
      <c r="K594" s="254"/>
      <c r="L594" s="259"/>
      <c r="M594" s="260"/>
      <c r="N594" s="261"/>
      <c r="O594" s="261"/>
      <c r="P594" s="261"/>
      <c r="Q594" s="261"/>
      <c r="R594" s="261"/>
      <c r="S594" s="261"/>
      <c r="T594" s="262"/>
      <c r="AT594" s="263" t="s">
        <v>166</v>
      </c>
      <c r="AU594" s="263" t="s">
        <v>90</v>
      </c>
      <c r="AV594" s="14" t="s">
        <v>100</v>
      </c>
      <c r="AW594" s="14" t="s">
        <v>42</v>
      </c>
      <c r="AX594" s="14" t="s">
        <v>88</v>
      </c>
      <c r="AY594" s="263" t="s">
        <v>158</v>
      </c>
    </row>
    <row r="595" s="1" customFormat="1" ht="16.5" customHeight="1">
      <c r="B595" s="39"/>
      <c r="C595" s="264" t="s">
        <v>629</v>
      </c>
      <c r="D595" s="264" t="s">
        <v>294</v>
      </c>
      <c r="E595" s="265" t="s">
        <v>630</v>
      </c>
      <c r="F595" s="266" t="s">
        <v>631</v>
      </c>
      <c r="G595" s="267" t="s">
        <v>163</v>
      </c>
      <c r="H595" s="268">
        <v>110.04000000000001</v>
      </c>
      <c r="I595" s="269"/>
      <c r="J595" s="270">
        <f>ROUND(I595*H595,2)</f>
        <v>0</v>
      </c>
      <c r="K595" s="266" t="s">
        <v>164</v>
      </c>
      <c r="L595" s="271"/>
      <c r="M595" s="272" t="s">
        <v>79</v>
      </c>
      <c r="N595" s="273" t="s">
        <v>51</v>
      </c>
      <c r="O595" s="80"/>
      <c r="P595" s="228">
        <f>O595*H595</f>
        <v>0</v>
      </c>
      <c r="Q595" s="228">
        <v>0</v>
      </c>
      <c r="R595" s="228">
        <f>Q595*H595</f>
        <v>0</v>
      </c>
      <c r="S595" s="228">
        <v>0</v>
      </c>
      <c r="T595" s="229">
        <f>S595*H595</f>
        <v>0</v>
      </c>
      <c r="AR595" s="17" t="s">
        <v>297</v>
      </c>
      <c r="AT595" s="17" t="s">
        <v>294</v>
      </c>
      <c r="AU595" s="17" t="s">
        <v>90</v>
      </c>
      <c r="AY595" s="17" t="s">
        <v>158</v>
      </c>
      <c r="BE595" s="230">
        <f>IF(N595="základní",J595,0)</f>
        <v>0</v>
      </c>
      <c r="BF595" s="230">
        <f>IF(N595="snížená",J595,0)</f>
        <v>0</v>
      </c>
      <c r="BG595" s="230">
        <f>IF(N595="zákl. přenesená",J595,0)</f>
        <v>0</v>
      </c>
      <c r="BH595" s="230">
        <f>IF(N595="sníž. přenesená",J595,0)</f>
        <v>0</v>
      </c>
      <c r="BI595" s="230">
        <f>IF(N595="nulová",J595,0)</f>
        <v>0</v>
      </c>
      <c r="BJ595" s="17" t="s">
        <v>88</v>
      </c>
      <c r="BK595" s="230">
        <f>ROUND(I595*H595,2)</f>
        <v>0</v>
      </c>
      <c r="BL595" s="17" t="s">
        <v>256</v>
      </c>
      <c r="BM595" s="17" t="s">
        <v>632</v>
      </c>
    </row>
    <row r="596" s="13" customFormat="1">
      <c r="B596" s="242"/>
      <c r="C596" s="243"/>
      <c r="D596" s="233" t="s">
        <v>166</v>
      </c>
      <c r="E596" s="243"/>
      <c r="F596" s="245" t="s">
        <v>633</v>
      </c>
      <c r="G596" s="243"/>
      <c r="H596" s="246">
        <v>110.04000000000001</v>
      </c>
      <c r="I596" s="247"/>
      <c r="J596" s="243"/>
      <c r="K596" s="243"/>
      <c r="L596" s="248"/>
      <c r="M596" s="249"/>
      <c r="N596" s="250"/>
      <c r="O596" s="250"/>
      <c r="P596" s="250"/>
      <c r="Q596" s="250"/>
      <c r="R596" s="250"/>
      <c r="S596" s="250"/>
      <c r="T596" s="251"/>
      <c r="AT596" s="252" t="s">
        <v>166</v>
      </c>
      <c r="AU596" s="252" t="s">
        <v>90</v>
      </c>
      <c r="AV596" s="13" t="s">
        <v>90</v>
      </c>
      <c r="AW596" s="13" t="s">
        <v>4</v>
      </c>
      <c r="AX596" s="13" t="s">
        <v>88</v>
      </c>
      <c r="AY596" s="252" t="s">
        <v>158</v>
      </c>
    </row>
    <row r="597" s="1" customFormat="1" ht="16.5" customHeight="1">
      <c r="B597" s="39"/>
      <c r="C597" s="219" t="s">
        <v>634</v>
      </c>
      <c r="D597" s="219" t="s">
        <v>160</v>
      </c>
      <c r="E597" s="220" t="s">
        <v>635</v>
      </c>
      <c r="F597" s="221" t="s">
        <v>636</v>
      </c>
      <c r="G597" s="222" t="s">
        <v>163</v>
      </c>
      <c r="H597" s="223">
        <v>294.60000000000002</v>
      </c>
      <c r="I597" s="224"/>
      <c r="J597" s="225">
        <f>ROUND(I597*H597,2)</f>
        <v>0</v>
      </c>
      <c r="K597" s="221" t="s">
        <v>164</v>
      </c>
      <c r="L597" s="44"/>
      <c r="M597" s="226" t="s">
        <v>79</v>
      </c>
      <c r="N597" s="227" t="s">
        <v>51</v>
      </c>
      <c r="O597" s="80"/>
      <c r="P597" s="228">
        <f>O597*H597</f>
        <v>0</v>
      </c>
      <c r="Q597" s="228">
        <v>0.00020000000000000001</v>
      </c>
      <c r="R597" s="228">
        <f>Q597*H597</f>
        <v>0.058920000000000007</v>
      </c>
      <c r="S597" s="228">
        <v>0</v>
      </c>
      <c r="T597" s="229">
        <f>S597*H597</f>
        <v>0</v>
      </c>
      <c r="AR597" s="17" t="s">
        <v>256</v>
      </c>
      <c r="AT597" s="17" t="s">
        <v>160</v>
      </c>
      <c r="AU597" s="17" t="s">
        <v>90</v>
      </c>
      <c r="AY597" s="17" t="s">
        <v>158</v>
      </c>
      <c r="BE597" s="230">
        <f>IF(N597="základní",J597,0)</f>
        <v>0</v>
      </c>
      <c r="BF597" s="230">
        <f>IF(N597="snížená",J597,0)</f>
        <v>0</v>
      </c>
      <c r="BG597" s="230">
        <f>IF(N597="zákl. přenesená",J597,0)</f>
        <v>0</v>
      </c>
      <c r="BH597" s="230">
        <f>IF(N597="sníž. přenesená",J597,0)</f>
        <v>0</v>
      </c>
      <c r="BI597" s="230">
        <f>IF(N597="nulová",J597,0)</f>
        <v>0</v>
      </c>
      <c r="BJ597" s="17" t="s">
        <v>88</v>
      </c>
      <c r="BK597" s="230">
        <f>ROUND(I597*H597,2)</f>
        <v>0</v>
      </c>
      <c r="BL597" s="17" t="s">
        <v>256</v>
      </c>
      <c r="BM597" s="17" t="s">
        <v>637</v>
      </c>
    </row>
    <row r="598" s="12" customFormat="1">
      <c r="B598" s="231"/>
      <c r="C598" s="232"/>
      <c r="D598" s="233" t="s">
        <v>166</v>
      </c>
      <c r="E598" s="234" t="s">
        <v>79</v>
      </c>
      <c r="F598" s="235" t="s">
        <v>167</v>
      </c>
      <c r="G598" s="232"/>
      <c r="H598" s="234" t="s">
        <v>79</v>
      </c>
      <c r="I598" s="236"/>
      <c r="J598" s="232"/>
      <c r="K598" s="232"/>
      <c r="L598" s="237"/>
      <c r="M598" s="238"/>
      <c r="N598" s="239"/>
      <c r="O598" s="239"/>
      <c r="P598" s="239"/>
      <c r="Q598" s="239"/>
      <c r="R598" s="239"/>
      <c r="S598" s="239"/>
      <c r="T598" s="240"/>
      <c r="AT598" s="241" t="s">
        <v>166</v>
      </c>
      <c r="AU598" s="241" t="s">
        <v>90</v>
      </c>
      <c r="AV598" s="12" t="s">
        <v>88</v>
      </c>
      <c r="AW598" s="12" t="s">
        <v>42</v>
      </c>
      <c r="AX598" s="12" t="s">
        <v>81</v>
      </c>
      <c r="AY598" s="241" t="s">
        <v>158</v>
      </c>
    </row>
    <row r="599" s="12" customFormat="1">
      <c r="B599" s="231"/>
      <c r="C599" s="232"/>
      <c r="D599" s="233" t="s">
        <v>166</v>
      </c>
      <c r="E599" s="234" t="s">
        <v>79</v>
      </c>
      <c r="F599" s="235" t="s">
        <v>174</v>
      </c>
      <c r="G599" s="232"/>
      <c r="H599" s="234" t="s">
        <v>79</v>
      </c>
      <c r="I599" s="236"/>
      <c r="J599" s="232"/>
      <c r="K599" s="232"/>
      <c r="L599" s="237"/>
      <c r="M599" s="238"/>
      <c r="N599" s="239"/>
      <c r="O599" s="239"/>
      <c r="P599" s="239"/>
      <c r="Q599" s="239"/>
      <c r="R599" s="239"/>
      <c r="S599" s="239"/>
      <c r="T599" s="240"/>
      <c r="AT599" s="241" t="s">
        <v>166</v>
      </c>
      <c r="AU599" s="241" t="s">
        <v>90</v>
      </c>
      <c r="AV599" s="12" t="s">
        <v>88</v>
      </c>
      <c r="AW599" s="12" t="s">
        <v>42</v>
      </c>
      <c r="AX599" s="12" t="s">
        <v>81</v>
      </c>
      <c r="AY599" s="241" t="s">
        <v>158</v>
      </c>
    </row>
    <row r="600" s="13" customFormat="1">
      <c r="B600" s="242"/>
      <c r="C600" s="243"/>
      <c r="D600" s="233" t="s">
        <v>166</v>
      </c>
      <c r="E600" s="244" t="s">
        <v>79</v>
      </c>
      <c r="F600" s="245" t="s">
        <v>197</v>
      </c>
      <c r="G600" s="243"/>
      <c r="H600" s="246">
        <v>83.900000000000006</v>
      </c>
      <c r="I600" s="247"/>
      <c r="J600" s="243"/>
      <c r="K600" s="243"/>
      <c r="L600" s="248"/>
      <c r="M600" s="249"/>
      <c r="N600" s="250"/>
      <c r="O600" s="250"/>
      <c r="P600" s="250"/>
      <c r="Q600" s="250"/>
      <c r="R600" s="250"/>
      <c r="S600" s="250"/>
      <c r="T600" s="251"/>
      <c r="AT600" s="252" t="s">
        <v>166</v>
      </c>
      <c r="AU600" s="252" t="s">
        <v>90</v>
      </c>
      <c r="AV600" s="13" t="s">
        <v>90</v>
      </c>
      <c r="AW600" s="13" t="s">
        <v>42</v>
      </c>
      <c r="AX600" s="13" t="s">
        <v>81</v>
      </c>
      <c r="AY600" s="252" t="s">
        <v>158</v>
      </c>
    </row>
    <row r="601" s="13" customFormat="1">
      <c r="B601" s="242"/>
      <c r="C601" s="243"/>
      <c r="D601" s="233" t="s">
        <v>166</v>
      </c>
      <c r="E601" s="244" t="s">
        <v>79</v>
      </c>
      <c r="F601" s="245" t="s">
        <v>589</v>
      </c>
      <c r="G601" s="243"/>
      <c r="H601" s="246">
        <v>124.15000000000001</v>
      </c>
      <c r="I601" s="247"/>
      <c r="J601" s="243"/>
      <c r="K601" s="243"/>
      <c r="L601" s="248"/>
      <c r="M601" s="249"/>
      <c r="N601" s="250"/>
      <c r="O601" s="250"/>
      <c r="P601" s="250"/>
      <c r="Q601" s="250"/>
      <c r="R601" s="250"/>
      <c r="S601" s="250"/>
      <c r="T601" s="251"/>
      <c r="AT601" s="252" t="s">
        <v>166</v>
      </c>
      <c r="AU601" s="252" t="s">
        <v>90</v>
      </c>
      <c r="AV601" s="13" t="s">
        <v>90</v>
      </c>
      <c r="AW601" s="13" t="s">
        <v>42</v>
      </c>
      <c r="AX601" s="13" t="s">
        <v>81</v>
      </c>
      <c r="AY601" s="252" t="s">
        <v>158</v>
      </c>
    </row>
    <row r="602" s="12" customFormat="1">
      <c r="B602" s="231"/>
      <c r="C602" s="232"/>
      <c r="D602" s="233" t="s">
        <v>166</v>
      </c>
      <c r="E602" s="234" t="s">
        <v>79</v>
      </c>
      <c r="F602" s="235" t="s">
        <v>176</v>
      </c>
      <c r="G602" s="232"/>
      <c r="H602" s="234" t="s">
        <v>79</v>
      </c>
      <c r="I602" s="236"/>
      <c r="J602" s="232"/>
      <c r="K602" s="232"/>
      <c r="L602" s="237"/>
      <c r="M602" s="238"/>
      <c r="N602" s="239"/>
      <c r="O602" s="239"/>
      <c r="P602" s="239"/>
      <c r="Q602" s="239"/>
      <c r="R602" s="239"/>
      <c r="S602" s="239"/>
      <c r="T602" s="240"/>
      <c r="AT602" s="241" t="s">
        <v>166</v>
      </c>
      <c r="AU602" s="241" t="s">
        <v>90</v>
      </c>
      <c r="AV602" s="12" t="s">
        <v>88</v>
      </c>
      <c r="AW602" s="12" t="s">
        <v>42</v>
      </c>
      <c r="AX602" s="12" t="s">
        <v>81</v>
      </c>
      <c r="AY602" s="241" t="s">
        <v>158</v>
      </c>
    </row>
    <row r="603" s="13" customFormat="1">
      <c r="B603" s="242"/>
      <c r="C603" s="243"/>
      <c r="D603" s="233" t="s">
        <v>166</v>
      </c>
      <c r="E603" s="244" t="s">
        <v>79</v>
      </c>
      <c r="F603" s="245" t="s">
        <v>198</v>
      </c>
      <c r="G603" s="243"/>
      <c r="H603" s="246">
        <v>20.899999999999999</v>
      </c>
      <c r="I603" s="247"/>
      <c r="J603" s="243"/>
      <c r="K603" s="243"/>
      <c r="L603" s="248"/>
      <c r="M603" s="249"/>
      <c r="N603" s="250"/>
      <c r="O603" s="250"/>
      <c r="P603" s="250"/>
      <c r="Q603" s="250"/>
      <c r="R603" s="250"/>
      <c r="S603" s="250"/>
      <c r="T603" s="251"/>
      <c r="AT603" s="252" t="s">
        <v>166</v>
      </c>
      <c r="AU603" s="252" t="s">
        <v>90</v>
      </c>
      <c r="AV603" s="13" t="s">
        <v>90</v>
      </c>
      <c r="AW603" s="13" t="s">
        <v>42</v>
      </c>
      <c r="AX603" s="13" t="s">
        <v>81</v>
      </c>
      <c r="AY603" s="252" t="s">
        <v>158</v>
      </c>
    </row>
    <row r="604" s="13" customFormat="1">
      <c r="B604" s="242"/>
      <c r="C604" s="243"/>
      <c r="D604" s="233" t="s">
        <v>166</v>
      </c>
      <c r="E604" s="244" t="s">
        <v>79</v>
      </c>
      <c r="F604" s="245" t="s">
        <v>590</v>
      </c>
      <c r="G604" s="243"/>
      <c r="H604" s="246">
        <v>65.650000000000006</v>
      </c>
      <c r="I604" s="247"/>
      <c r="J604" s="243"/>
      <c r="K604" s="243"/>
      <c r="L604" s="248"/>
      <c r="M604" s="249"/>
      <c r="N604" s="250"/>
      <c r="O604" s="250"/>
      <c r="P604" s="250"/>
      <c r="Q604" s="250"/>
      <c r="R604" s="250"/>
      <c r="S604" s="250"/>
      <c r="T604" s="251"/>
      <c r="AT604" s="252" t="s">
        <v>166</v>
      </c>
      <c r="AU604" s="252" t="s">
        <v>90</v>
      </c>
      <c r="AV604" s="13" t="s">
        <v>90</v>
      </c>
      <c r="AW604" s="13" t="s">
        <v>42</v>
      </c>
      <c r="AX604" s="13" t="s">
        <v>81</v>
      </c>
      <c r="AY604" s="252" t="s">
        <v>158</v>
      </c>
    </row>
    <row r="605" s="14" customFormat="1">
      <c r="B605" s="253"/>
      <c r="C605" s="254"/>
      <c r="D605" s="233" t="s">
        <v>166</v>
      </c>
      <c r="E605" s="255" t="s">
        <v>79</v>
      </c>
      <c r="F605" s="256" t="s">
        <v>170</v>
      </c>
      <c r="G605" s="254"/>
      <c r="H605" s="257">
        <v>294.60000000000002</v>
      </c>
      <c r="I605" s="258"/>
      <c r="J605" s="254"/>
      <c r="K605" s="254"/>
      <c r="L605" s="259"/>
      <c r="M605" s="260"/>
      <c r="N605" s="261"/>
      <c r="O605" s="261"/>
      <c r="P605" s="261"/>
      <c r="Q605" s="261"/>
      <c r="R605" s="261"/>
      <c r="S605" s="261"/>
      <c r="T605" s="262"/>
      <c r="AT605" s="263" t="s">
        <v>166</v>
      </c>
      <c r="AU605" s="263" t="s">
        <v>90</v>
      </c>
      <c r="AV605" s="14" t="s">
        <v>100</v>
      </c>
      <c r="AW605" s="14" t="s">
        <v>42</v>
      </c>
      <c r="AX605" s="14" t="s">
        <v>88</v>
      </c>
      <c r="AY605" s="263" t="s">
        <v>158</v>
      </c>
    </row>
    <row r="606" s="1" customFormat="1" ht="16.5" customHeight="1">
      <c r="B606" s="39"/>
      <c r="C606" s="219" t="s">
        <v>638</v>
      </c>
      <c r="D606" s="219" t="s">
        <v>160</v>
      </c>
      <c r="E606" s="220" t="s">
        <v>639</v>
      </c>
      <c r="F606" s="221" t="s">
        <v>640</v>
      </c>
      <c r="G606" s="222" t="s">
        <v>163</v>
      </c>
      <c r="H606" s="223">
        <v>37.920000000000002</v>
      </c>
      <c r="I606" s="224"/>
      <c r="J606" s="225">
        <f>ROUND(I606*H606,2)</f>
        <v>0</v>
      </c>
      <c r="K606" s="221" t="s">
        <v>164</v>
      </c>
      <c r="L606" s="44"/>
      <c r="M606" s="226" t="s">
        <v>79</v>
      </c>
      <c r="N606" s="227" t="s">
        <v>51</v>
      </c>
      <c r="O606" s="80"/>
      <c r="P606" s="228">
        <f>O606*H606</f>
        <v>0</v>
      </c>
      <c r="Q606" s="228">
        <v>2.0000000000000002E-05</v>
      </c>
      <c r="R606" s="228">
        <f>Q606*H606</f>
        <v>0.00075840000000000011</v>
      </c>
      <c r="S606" s="228">
        <v>0</v>
      </c>
      <c r="T606" s="229">
        <f>S606*H606</f>
        <v>0</v>
      </c>
      <c r="AR606" s="17" t="s">
        <v>256</v>
      </c>
      <c r="AT606" s="17" t="s">
        <v>160</v>
      </c>
      <c r="AU606" s="17" t="s">
        <v>90</v>
      </c>
      <c r="AY606" s="17" t="s">
        <v>158</v>
      </c>
      <c r="BE606" s="230">
        <f>IF(N606="základní",J606,0)</f>
        <v>0</v>
      </c>
      <c r="BF606" s="230">
        <f>IF(N606="snížená",J606,0)</f>
        <v>0</v>
      </c>
      <c r="BG606" s="230">
        <f>IF(N606="zákl. přenesená",J606,0)</f>
        <v>0</v>
      </c>
      <c r="BH606" s="230">
        <f>IF(N606="sníž. přenesená",J606,0)</f>
        <v>0</v>
      </c>
      <c r="BI606" s="230">
        <f>IF(N606="nulová",J606,0)</f>
        <v>0</v>
      </c>
      <c r="BJ606" s="17" t="s">
        <v>88</v>
      </c>
      <c r="BK606" s="230">
        <f>ROUND(I606*H606,2)</f>
        <v>0</v>
      </c>
      <c r="BL606" s="17" t="s">
        <v>256</v>
      </c>
      <c r="BM606" s="17" t="s">
        <v>641</v>
      </c>
    </row>
    <row r="607" s="12" customFormat="1">
      <c r="B607" s="231"/>
      <c r="C607" s="232"/>
      <c r="D607" s="233" t="s">
        <v>166</v>
      </c>
      <c r="E607" s="234" t="s">
        <v>79</v>
      </c>
      <c r="F607" s="235" t="s">
        <v>167</v>
      </c>
      <c r="G607" s="232"/>
      <c r="H607" s="234" t="s">
        <v>79</v>
      </c>
      <c r="I607" s="236"/>
      <c r="J607" s="232"/>
      <c r="K607" s="232"/>
      <c r="L607" s="237"/>
      <c r="M607" s="238"/>
      <c r="N607" s="239"/>
      <c r="O607" s="239"/>
      <c r="P607" s="239"/>
      <c r="Q607" s="239"/>
      <c r="R607" s="239"/>
      <c r="S607" s="239"/>
      <c r="T607" s="240"/>
      <c r="AT607" s="241" t="s">
        <v>166</v>
      </c>
      <c r="AU607" s="241" t="s">
        <v>90</v>
      </c>
      <c r="AV607" s="12" t="s">
        <v>88</v>
      </c>
      <c r="AW607" s="12" t="s">
        <v>42</v>
      </c>
      <c r="AX607" s="12" t="s">
        <v>81</v>
      </c>
      <c r="AY607" s="241" t="s">
        <v>158</v>
      </c>
    </row>
    <row r="608" s="12" customFormat="1">
      <c r="B608" s="231"/>
      <c r="C608" s="232"/>
      <c r="D608" s="233" t="s">
        <v>166</v>
      </c>
      <c r="E608" s="234" t="s">
        <v>79</v>
      </c>
      <c r="F608" s="235" t="s">
        <v>174</v>
      </c>
      <c r="G608" s="232"/>
      <c r="H608" s="234" t="s">
        <v>79</v>
      </c>
      <c r="I608" s="236"/>
      <c r="J608" s="232"/>
      <c r="K608" s="232"/>
      <c r="L608" s="237"/>
      <c r="M608" s="238"/>
      <c r="N608" s="239"/>
      <c r="O608" s="239"/>
      <c r="P608" s="239"/>
      <c r="Q608" s="239"/>
      <c r="R608" s="239"/>
      <c r="S608" s="239"/>
      <c r="T608" s="240"/>
      <c r="AT608" s="241" t="s">
        <v>166</v>
      </c>
      <c r="AU608" s="241" t="s">
        <v>90</v>
      </c>
      <c r="AV608" s="12" t="s">
        <v>88</v>
      </c>
      <c r="AW608" s="12" t="s">
        <v>42</v>
      </c>
      <c r="AX608" s="12" t="s">
        <v>81</v>
      </c>
      <c r="AY608" s="241" t="s">
        <v>158</v>
      </c>
    </row>
    <row r="609" s="12" customFormat="1">
      <c r="B609" s="231"/>
      <c r="C609" s="232"/>
      <c r="D609" s="233" t="s">
        <v>166</v>
      </c>
      <c r="E609" s="234" t="s">
        <v>79</v>
      </c>
      <c r="F609" s="235" t="s">
        <v>615</v>
      </c>
      <c r="G609" s="232"/>
      <c r="H609" s="234" t="s">
        <v>79</v>
      </c>
      <c r="I609" s="236"/>
      <c r="J609" s="232"/>
      <c r="K609" s="232"/>
      <c r="L609" s="237"/>
      <c r="M609" s="238"/>
      <c r="N609" s="239"/>
      <c r="O609" s="239"/>
      <c r="P609" s="239"/>
      <c r="Q609" s="239"/>
      <c r="R609" s="239"/>
      <c r="S609" s="239"/>
      <c r="T609" s="240"/>
      <c r="AT609" s="241" t="s">
        <v>166</v>
      </c>
      <c r="AU609" s="241" t="s">
        <v>90</v>
      </c>
      <c r="AV609" s="12" t="s">
        <v>88</v>
      </c>
      <c r="AW609" s="12" t="s">
        <v>42</v>
      </c>
      <c r="AX609" s="12" t="s">
        <v>81</v>
      </c>
      <c r="AY609" s="241" t="s">
        <v>158</v>
      </c>
    </row>
    <row r="610" s="13" customFormat="1">
      <c r="B610" s="242"/>
      <c r="C610" s="243"/>
      <c r="D610" s="233" t="s">
        <v>166</v>
      </c>
      <c r="E610" s="244" t="s">
        <v>79</v>
      </c>
      <c r="F610" s="245" t="s">
        <v>642</v>
      </c>
      <c r="G610" s="243"/>
      <c r="H610" s="246">
        <v>24.960000000000001</v>
      </c>
      <c r="I610" s="247"/>
      <c r="J610" s="243"/>
      <c r="K610" s="243"/>
      <c r="L610" s="248"/>
      <c r="M610" s="249"/>
      <c r="N610" s="250"/>
      <c r="O610" s="250"/>
      <c r="P610" s="250"/>
      <c r="Q610" s="250"/>
      <c r="R610" s="250"/>
      <c r="S610" s="250"/>
      <c r="T610" s="251"/>
      <c r="AT610" s="252" t="s">
        <v>166</v>
      </c>
      <c r="AU610" s="252" t="s">
        <v>90</v>
      </c>
      <c r="AV610" s="13" t="s">
        <v>90</v>
      </c>
      <c r="AW610" s="13" t="s">
        <v>42</v>
      </c>
      <c r="AX610" s="13" t="s">
        <v>81</v>
      </c>
      <c r="AY610" s="252" t="s">
        <v>158</v>
      </c>
    </row>
    <row r="611" s="12" customFormat="1">
      <c r="B611" s="231"/>
      <c r="C611" s="232"/>
      <c r="D611" s="233" t="s">
        <v>166</v>
      </c>
      <c r="E611" s="234" t="s">
        <v>79</v>
      </c>
      <c r="F611" s="235" t="s">
        <v>643</v>
      </c>
      <c r="G611" s="232"/>
      <c r="H611" s="234" t="s">
        <v>79</v>
      </c>
      <c r="I611" s="236"/>
      <c r="J611" s="232"/>
      <c r="K611" s="232"/>
      <c r="L611" s="237"/>
      <c r="M611" s="238"/>
      <c r="N611" s="239"/>
      <c r="O611" s="239"/>
      <c r="P611" s="239"/>
      <c r="Q611" s="239"/>
      <c r="R611" s="239"/>
      <c r="S611" s="239"/>
      <c r="T611" s="240"/>
      <c r="AT611" s="241" t="s">
        <v>166</v>
      </c>
      <c r="AU611" s="241" t="s">
        <v>90</v>
      </c>
      <c r="AV611" s="12" t="s">
        <v>88</v>
      </c>
      <c r="AW611" s="12" t="s">
        <v>42</v>
      </c>
      <c r="AX611" s="12" t="s">
        <v>81</v>
      </c>
      <c r="AY611" s="241" t="s">
        <v>158</v>
      </c>
    </row>
    <row r="612" s="13" customFormat="1">
      <c r="B612" s="242"/>
      <c r="C612" s="243"/>
      <c r="D612" s="233" t="s">
        <v>166</v>
      </c>
      <c r="E612" s="244" t="s">
        <v>79</v>
      </c>
      <c r="F612" s="245" t="s">
        <v>644</v>
      </c>
      <c r="G612" s="243"/>
      <c r="H612" s="246">
        <v>6.7199999999999998</v>
      </c>
      <c r="I612" s="247"/>
      <c r="J612" s="243"/>
      <c r="K612" s="243"/>
      <c r="L612" s="248"/>
      <c r="M612" s="249"/>
      <c r="N612" s="250"/>
      <c r="O612" s="250"/>
      <c r="P612" s="250"/>
      <c r="Q612" s="250"/>
      <c r="R612" s="250"/>
      <c r="S612" s="250"/>
      <c r="T612" s="251"/>
      <c r="AT612" s="252" t="s">
        <v>166</v>
      </c>
      <c r="AU612" s="252" t="s">
        <v>90</v>
      </c>
      <c r="AV612" s="13" t="s">
        <v>90</v>
      </c>
      <c r="AW612" s="13" t="s">
        <v>42</v>
      </c>
      <c r="AX612" s="13" t="s">
        <v>81</v>
      </c>
      <c r="AY612" s="252" t="s">
        <v>158</v>
      </c>
    </row>
    <row r="613" s="12" customFormat="1">
      <c r="B613" s="231"/>
      <c r="C613" s="232"/>
      <c r="D613" s="233" t="s">
        <v>166</v>
      </c>
      <c r="E613" s="234" t="s">
        <v>79</v>
      </c>
      <c r="F613" s="235" t="s">
        <v>176</v>
      </c>
      <c r="G613" s="232"/>
      <c r="H613" s="234" t="s">
        <v>79</v>
      </c>
      <c r="I613" s="236"/>
      <c r="J613" s="232"/>
      <c r="K613" s="232"/>
      <c r="L613" s="237"/>
      <c r="M613" s="238"/>
      <c r="N613" s="239"/>
      <c r="O613" s="239"/>
      <c r="P613" s="239"/>
      <c r="Q613" s="239"/>
      <c r="R613" s="239"/>
      <c r="S613" s="239"/>
      <c r="T613" s="240"/>
      <c r="AT613" s="241" t="s">
        <v>166</v>
      </c>
      <c r="AU613" s="241" t="s">
        <v>90</v>
      </c>
      <c r="AV613" s="12" t="s">
        <v>88</v>
      </c>
      <c r="AW613" s="12" t="s">
        <v>42</v>
      </c>
      <c r="AX613" s="12" t="s">
        <v>81</v>
      </c>
      <c r="AY613" s="241" t="s">
        <v>158</v>
      </c>
    </row>
    <row r="614" s="12" customFormat="1">
      <c r="B614" s="231"/>
      <c r="C614" s="232"/>
      <c r="D614" s="233" t="s">
        <v>166</v>
      </c>
      <c r="E614" s="234" t="s">
        <v>79</v>
      </c>
      <c r="F614" s="235" t="s">
        <v>615</v>
      </c>
      <c r="G614" s="232"/>
      <c r="H614" s="234" t="s">
        <v>79</v>
      </c>
      <c r="I614" s="236"/>
      <c r="J614" s="232"/>
      <c r="K614" s="232"/>
      <c r="L614" s="237"/>
      <c r="M614" s="238"/>
      <c r="N614" s="239"/>
      <c r="O614" s="239"/>
      <c r="P614" s="239"/>
      <c r="Q614" s="239"/>
      <c r="R614" s="239"/>
      <c r="S614" s="239"/>
      <c r="T614" s="240"/>
      <c r="AT614" s="241" t="s">
        <v>166</v>
      </c>
      <c r="AU614" s="241" t="s">
        <v>90</v>
      </c>
      <c r="AV614" s="12" t="s">
        <v>88</v>
      </c>
      <c r="AW614" s="12" t="s">
        <v>42</v>
      </c>
      <c r="AX614" s="12" t="s">
        <v>81</v>
      </c>
      <c r="AY614" s="241" t="s">
        <v>158</v>
      </c>
    </row>
    <row r="615" s="13" customFormat="1">
      <c r="B615" s="242"/>
      <c r="C615" s="243"/>
      <c r="D615" s="233" t="s">
        <v>166</v>
      </c>
      <c r="E615" s="244" t="s">
        <v>79</v>
      </c>
      <c r="F615" s="245" t="s">
        <v>645</v>
      </c>
      <c r="G615" s="243"/>
      <c r="H615" s="246">
        <v>6.2400000000000002</v>
      </c>
      <c r="I615" s="247"/>
      <c r="J615" s="243"/>
      <c r="K615" s="243"/>
      <c r="L615" s="248"/>
      <c r="M615" s="249"/>
      <c r="N615" s="250"/>
      <c r="O615" s="250"/>
      <c r="P615" s="250"/>
      <c r="Q615" s="250"/>
      <c r="R615" s="250"/>
      <c r="S615" s="250"/>
      <c r="T615" s="251"/>
      <c r="AT615" s="252" t="s">
        <v>166</v>
      </c>
      <c r="AU615" s="252" t="s">
        <v>90</v>
      </c>
      <c r="AV615" s="13" t="s">
        <v>90</v>
      </c>
      <c r="AW615" s="13" t="s">
        <v>42</v>
      </c>
      <c r="AX615" s="13" t="s">
        <v>81</v>
      </c>
      <c r="AY615" s="252" t="s">
        <v>158</v>
      </c>
    </row>
    <row r="616" s="14" customFormat="1">
      <c r="B616" s="253"/>
      <c r="C616" s="254"/>
      <c r="D616" s="233" t="s">
        <v>166</v>
      </c>
      <c r="E616" s="255" t="s">
        <v>79</v>
      </c>
      <c r="F616" s="256" t="s">
        <v>170</v>
      </c>
      <c r="G616" s="254"/>
      <c r="H616" s="257">
        <v>37.920000000000002</v>
      </c>
      <c r="I616" s="258"/>
      <c r="J616" s="254"/>
      <c r="K616" s="254"/>
      <c r="L616" s="259"/>
      <c r="M616" s="260"/>
      <c r="N616" s="261"/>
      <c r="O616" s="261"/>
      <c r="P616" s="261"/>
      <c r="Q616" s="261"/>
      <c r="R616" s="261"/>
      <c r="S616" s="261"/>
      <c r="T616" s="262"/>
      <c r="AT616" s="263" t="s">
        <v>166</v>
      </c>
      <c r="AU616" s="263" t="s">
        <v>90</v>
      </c>
      <c r="AV616" s="14" t="s">
        <v>100</v>
      </c>
      <c r="AW616" s="14" t="s">
        <v>42</v>
      </c>
      <c r="AX616" s="14" t="s">
        <v>88</v>
      </c>
      <c r="AY616" s="263" t="s">
        <v>158</v>
      </c>
    </row>
    <row r="617" s="1" customFormat="1" ht="16.5" customHeight="1">
      <c r="B617" s="39"/>
      <c r="C617" s="219" t="s">
        <v>646</v>
      </c>
      <c r="D617" s="219" t="s">
        <v>160</v>
      </c>
      <c r="E617" s="220" t="s">
        <v>647</v>
      </c>
      <c r="F617" s="221" t="s">
        <v>648</v>
      </c>
      <c r="G617" s="222" t="s">
        <v>163</v>
      </c>
      <c r="H617" s="223">
        <v>10.4</v>
      </c>
      <c r="I617" s="224"/>
      <c r="J617" s="225">
        <f>ROUND(I617*H617,2)</f>
        <v>0</v>
      </c>
      <c r="K617" s="221" t="s">
        <v>164</v>
      </c>
      <c r="L617" s="44"/>
      <c r="M617" s="226" t="s">
        <v>79</v>
      </c>
      <c r="N617" s="227" t="s">
        <v>51</v>
      </c>
      <c r="O617" s="80"/>
      <c r="P617" s="228">
        <f>O617*H617</f>
        <v>0</v>
      </c>
      <c r="Q617" s="228">
        <v>1.0000000000000001E-05</v>
      </c>
      <c r="R617" s="228">
        <f>Q617*H617</f>
        <v>0.00010400000000000001</v>
      </c>
      <c r="S617" s="228">
        <v>0</v>
      </c>
      <c r="T617" s="229">
        <f>S617*H617</f>
        <v>0</v>
      </c>
      <c r="AR617" s="17" t="s">
        <v>256</v>
      </c>
      <c r="AT617" s="17" t="s">
        <v>160</v>
      </c>
      <c r="AU617" s="17" t="s">
        <v>90</v>
      </c>
      <c r="AY617" s="17" t="s">
        <v>158</v>
      </c>
      <c r="BE617" s="230">
        <f>IF(N617="základní",J617,0)</f>
        <v>0</v>
      </c>
      <c r="BF617" s="230">
        <f>IF(N617="snížená",J617,0)</f>
        <v>0</v>
      </c>
      <c r="BG617" s="230">
        <f>IF(N617="zákl. přenesená",J617,0)</f>
        <v>0</v>
      </c>
      <c r="BH617" s="230">
        <f>IF(N617="sníž. přenesená",J617,0)</f>
        <v>0</v>
      </c>
      <c r="BI617" s="230">
        <f>IF(N617="nulová",J617,0)</f>
        <v>0</v>
      </c>
      <c r="BJ617" s="17" t="s">
        <v>88</v>
      </c>
      <c r="BK617" s="230">
        <f>ROUND(I617*H617,2)</f>
        <v>0</v>
      </c>
      <c r="BL617" s="17" t="s">
        <v>256</v>
      </c>
      <c r="BM617" s="17" t="s">
        <v>649</v>
      </c>
    </row>
    <row r="618" s="12" customFormat="1">
      <c r="B618" s="231"/>
      <c r="C618" s="232"/>
      <c r="D618" s="233" t="s">
        <v>166</v>
      </c>
      <c r="E618" s="234" t="s">
        <v>79</v>
      </c>
      <c r="F618" s="235" t="s">
        <v>167</v>
      </c>
      <c r="G618" s="232"/>
      <c r="H618" s="234" t="s">
        <v>79</v>
      </c>
      <c r="I618" s="236"/>
      <c r="J618" s="232"/>
      <c r="K618" s="232"/>
      <c r="L618" s="237"/>
      <c r="M618" s="238"/>
      <c r="N618" s="239"/>
      <c r="O618" s="239"/>
      <c r="P618" s="239"/>
      <c r="Q618" s="239"/>
      <c r="R618" s="239"/>
      <c r="S618" s="239"/>
      <c r="T618" s="240"/>
      <c r="AT618" s="241" t="s">
        <v>166</v>
      </c>
      <c r="AU618" s="241" t="s">
        <v>90</v>
      </c>
      <c r="AV618" s="12" t="s">
        <v>88</v>
      </c>
      <c r="AW618" s="12" t="s">
        <v>42</v>
      </c>
      <c r="AX618" s="12" t="s">
        <v>81</v>
      </c>
      <c r="AY618" s="241" t="s">
        <v>158</v>
      </c>
    </row>
    <row r="619" s="12" customFormat="1">
      <c r="B619" s="231"/>
      <c r="C619" s="232"/>
      <c r="D619" s="233" t="s">
        <v>166</v>
      </c>
      <c r="E619" s="234" t="s">
        <v>79</v>
      </c>
      <c r="F619" s="235" t="s">
        <v>174</v>
      </c>
      <c r="G619" s="232"/>
      <c r="H619" s="234" t="s">
        <v>79</v>
      </c>
      <c r="I619" s="236"/>
      <c r="J619" s="232"/>
      <c r="K619" s="232"/>
      <c r="L619" s="237"/>
      <c r="M619" s="238"/>
      <c r="N619" s="239"/>
      <c r="O619" s="239"/>
      <c r="P619" s="239"/>
      <c r="Q619" s="239"/>
      <c r="R619" s="239"/>
      <c r="S619" s="239"/>
      <c r="T619" s="240"/>
      <c r="AT619" s="241" t="s">
        <v>166</v>
      </c>
      <c r="AU619" s="241" t="s">
        <v>90</v>
      </c>
      <c r="AV619" s="12" t="s">
        <v>88</v>
      </c>
      <c r="AW619" s="12" t="s">
        <v>42</v>
      </c>
      <c r="AX619" s="12" t="s">
        <v>81</v>
      </c>
      <c r="AY619" s="241" t="s">
        <v>158</v>
      </c>
    </row>
    <row r="620" s="12" customFormat="1">
      <c r="B620" s="231"/>
      <c r="C620" s="232"/>
      <c r="D620" s="233" t="s">
        <v>166</v>
      </c>
      <c r="E620" s="234" t="s">
        <v>79</v>
      </c>
      <c r="F620" s="235" t="s">
        <v>553</v>
      </c>
      <c r="G620" s="232"/>
      <c r="H620" s="234" t="s">
        <v>79</v>
      </c>
      <c r="I620" s="236"/>
      <c r="J620" s="232"/>
      <c r="K620" s="232"/>
      <c r="L620" s="237"/>
      <c r="M620" s="238"/>
      <c r="N620" s="239"/>
      <c r="O620" s="239"/>
      <c r="P620" s="239"/>
      <c r="Q620" s="239"/>
      <c r="R620" s="239"/>
      <c r="S620" s="239"/>
      <c r="T620" s="240"/>
      <c r="AT620" s="241" t="s">
        <v>166</v>
      </c>
      <c r="AU620" s="241" t="s">
        <v>90</v>
      </c>
      <c r="AV620" s="12" t="s">
        <v>88</v>
      </c>
      <c r="AW620" s="12" t="s">
        <v>42</v>
      </c>
      <c r="AX620" s="12" t="s">
        <v>81</v>
      </c>
      <c r="AY620" s="241" t="s">
        <v>158</v>
      </c>
    </row>
    <row r="621" s="13" customFormat="1">
      <c r="B621" s="242"/>
      <c r="C621" s="243"/>
      <c r="D621" s="233" t="s">
        <v>166</v>
      </c>
      <c r="E621" s="244" t="s">
        <v>79</v>
      </c>
      <c r="F621" s="245" t="s">
        <v>650</v>
      </c>
      <c r="G621" s="243"/>
      <c r="H621" s="246">
        <v>1.6000000000000001</v>
      </c>
      <c r="I621" s="247"/>
      <c r="J621" s="243"/>
      <c r="K621" s="243"/>
      <c r="L621" s="248"/>
      <c r="M621" s="249"/>
      <c r="N621" s="250"/>
      <c r="O621" s="250"/>
      <c r="P621" s="250"/>
      <c r="Q621" s="250"/>
      <c r="R621" s="250"/>
      <c r="S621" s="250"/>
      <c r="T621" s="251"/>
      <c r="AT621" s="252" t="s">
        <v>166</v>
      </c>
      <c r="AU621" s="252" t="s">
        <v>90</v>
      </c>
      <c r="AV621" s="13" t="s">
        <v>90</v>
      </c>
      <c r="AW621" s="13" t="s">
        <v>42</v>
      </c>
      <c r="AX621" s="13" t="s">
        <v>81</v>
      </c>
      <c r="AY621" s="252" t="s">
        <v>158</v>
      </c>
    </row>
    <row r="622" s="13" customFormat="1">
      <c r="B622" s="242"/>
      <c r="C622" s="243"/>
      <c r="D622" s="233" t="s">
        <v>166</v>
      </c>
      <c r="E622" s="244" t="s">
        <v>79</v>
      </c>
      <c r="F622" s="245" t="s">
        <v>651</v>
      </c>
      <c r="G622" s="243"/>
      <c r="H622" s="246">
        <v>3.6000000000000001</v>
      </c>
      <c r="I622" s="247"/>
      <c r="J622" s="243"/>
      <c r="K622" s="243"/>
      <c r="L622" s="248"/>
      <c r="M622" s="249"/>
      <c r="N622" s="250"/>
      <c r="O622" s="250"/>
      <c r="P622" s="250"/>
      <c r="Q622" s="250"/>
      <c r="R622" s="250"/>
      <c r="S622" s="250"/>
      <c r="T622" s="251"/>
      <c r="AT622" s="252" t="s">
        <v>166</v>
      </c>
      <c r="AU622" s="252" t="s">
        <v>90</v>
      </c>
      <c r="AV622" s="13" t="s">
        <v>90</v>
      </c>
      <c r="AW622" s="13" t="s">
        <v>42</v>
      </c>
      <c r="AX622" s="13" t="s">
        <v>81</v>
      </c>
      <c r="AY622" s="252" t="s">
        <v>158</v>
      </c>
    </row>
    <row r="623" s="12" customFormat="1">
      <c r="B623" s="231"/>
      <c r="C623" s="232"/>
      <c r="D623" s="233" t="s">
        <v>166</v>
      </c>
      <c r="E623" s="234" t="s">
        <v>79</v>
      </c>
      <c r="F623" s="235" t="s">
        <v>176</v>
      </c>
      <c r="G623" s="232"/>
      <c r="H623" s="234" t="s">
        <v>79</v>
      </c>
      <c r="I623" s="236"/>
      <c r="J623" s="232"/>
      <c r="K623" s="232"/>
      <c r="L623" s="237"/>
      <c r="M623" s="238"/>
      <c r="N623" s="239"/>
      <c r="O623" s="239"/>
      <c r="P623" s="239"/>
      <c r="Q623" s="239"/>
      <c r="R623" s="239"/>
      <c r="S623" s="239"/>
      <c r="T623" s="240"/>
      <c r="AT623" s="241" t="s">
        <v>166</v>
      </c>
      <c r="AU623" s="241" t="s">
        <v>90</v>
      </c>
      <c r="AV623" s="12" t="s">
        <v>88</v>
      </c>
      <c r="AW623" s="12" t="s">
        <v>42</v>
      </c>
      <c r="AX623" s="12" t="s">
        <v>81</v>
      </c>
      <c r="AY623" s="241" t="s">
        <v>158</v>
      </c>
    </row>
    <row r="624" s="12" customFormat="1">
      <c r="B624" s="231"/>
      <c r="C624" s="232"/>
      <c r="D624" s="233" t="s">
        <v>166</v>
      </c>
      <c r="E624" s="234" t="s">
        <v>79</v>
      </c>
      <c r="F624" s="235" t="s">
        <v>553</v>
      </c>
      <c r="G624" s="232"/>
      <c r="H624" s="234" t="s">
        <v>79</v>
      </c>
      <c r="I624" s="236"/>
      <c r="J624" s="232"/>
      <c r="K624" s="232"/>
      <c r="L624" s="237"/>
      <c r="M624" s="238"/>
      <c r="N624" s="239"/>
      <c r="O624" s="239"/>
      <c r="P624" s="239"/>
      <c r="Q624" s="239"/>
      <c r="R624" s="239"/>
      <c r="S624" s="239"/>
      <c r="T624" s="240"/>
      <c r="AT624" s="241" t="s">
        <v>166</v>
      </c>
      <c r="AU624" s="241" t="s">
        <v>90</v>
      </c>
      <c r="AV624" s="12" t="s">
        <v>88</v>
      </c>
      <c r="AW624" s="12" t="s">
        <v>42</v>
      </c>
      <c r="AX624" s="12" t="s">
        <v>81</v>
      </c>
      <c r="AY624" s="241" t="s">
        <v>158</v>
      </c>
    </row>
    <row r="625" s="13" customFormat="1">
      <c r="B625" s="242"/>
      <c r="C625" s="243"/>
      <c r="D625" s="233" t="s">
        <v>166</v>
      </c>
      <c r="E625" s="244" t="s">
        <v>79</v>
      </c>
      <c r="F625" s="245" t="s">
        <v>650</v>
      </c>
      <c r="G625" s="243"/>
      <c r="H625" s="246">
        <v>1.6000000000000001</v>
      </c>
      <c r="I625" s="247"/>
      <c r="J625" s="243"/>
      <c r="K625" s="243"/>
      <c r="L625" s="248"/>
      <c r="M625" s="249"/>
      <c r="N625" s="250"/>
      <c r="O625" s="250"/>
      <c r="P625" s="250"/>
      <c r="Q625" s="250"/>
      <c r="R625" s="250"/>
      <c r="S625" s="250"/>
      <c r="T625" s="251"/>
      <c r="AT625" s="252" t="s">
        <v>166</v>
      </c>
      <c r="AU625" s="252" t="s">
        <v>90</v>
      </c>
      <c r="AV625" s="13" t="s">
        <v>90</v>
      </c>
      <c r="AW625" s="13" t="s">
        <v>42</v>
      </c>
      <c r="AX625" s="13" t="s">
        <v>81</v>
      </c>
      <c r="AY625" s="252" t="s">
        <v>158</v>
      </c>
    </row>
    <row r="626" s="13" customFormat="1">
      <c r="B626" s="242"/>
      <c r="C626" s="243"/>
      <c r="D626" s="233" t="s">
        <v>166</v>
      </c>
      <c r="E626" s="244" t="s">
        <v>79</v>
      </c>
      <c r="F626" s="245" t="s">
        <v>651</v>
      </c>
      <c r="G626" s="243"/>
      <c r="H626" s="246">
        <v>3.6000000000000001</v>
      </c>
      <c r="I626" s="247"/>
      <c r="J626" s="243"/>
      <c r="K626" s="243"/>
      <c r="L626" s="248"/>
      <c r="M626" s="249"/>
      <c r="N626" s="250"/>
      <c r="O626" s="250"/>
      <c r="P626" s="250"/>
      <c r="Q626" s="250"/>
      <c r="R626" s="250"/>
      <c r="S626" s="250"/>
      <c r="T626" s="251"/>
      <c r="AT626" s="252" t="s">
        <v>166</v>
      </c>
      <c r="AU626" s="252" t="s">
        <v>90</v>
      </c>
      <c r="AV626" s="13" t="s">
        <v>90</v>
      </c>
      <c r="AW626" s="13" t="s">
        <v>42</v>
      </c>
      <c r="AX626" s="13" t="s">
        <v>81</v>
      </c>
      <c r="AY626" s="252" t="s">
        <v>158</v>
      </c>
    </row>
    <row r="627" s="14" customFormat="1">
      <c r="B627" s="253"/>
      <c r="C627" s="254"/>
      <c r="D627" s="233" t="s">
        <v>166</v>
      </c>
      <c r="E627" s="255" t="s">
        <v>79</v>
      </c>
      <c r="F627" s="256" t="s">
        <v>170</v>
      </c>
      <c r="G627" s="254"/>
      <c r="H627" s="257">
        <v>10.4</v>
      </c>
      <c r="I627" s="258"/>
      <c r="J627" s="254"/>
      <c r="K627" s="254"/>
      <c r="L627" s="259"/>
      <c r="M627" s="260"/>
      <c r="N627" s="261"/>
      <c r="O627" s="261"/>
      <c r="P627" s="261"/>
      <c r="Q627" s="261"/>
      <c r="R627" s="261"/>
      <c r="S627" s="261"/>
      <c r="T627" s="262"/>
      <c r="AT627" s="263" t="s">
        <v>166</v>
      </c>
      <c r="AU627" s="263" t="s">
        <v>90</v>
      </c>
      <c r="AV627" s="14" t="s">
        <v>100</v>
      </c>
      <c r="AW627" s="14" t="s">
        <v>42</v>
      </c>
      <c r="AX627" s="14" t="s">
        <v>88</v>
      </c>
      <c r="AY627" s="263" t="s">
        <v>158</v>
      </c>
    </row>
    <row r="628" s="1" customFormat="1" ht="16.5" customHeight="1">
      <c r="B628" s="39"/>
      <c r="C628" s="219" t="s">
        <v>652</v>
      </c>
      <c r="D628" s="219" t="s">
        <v>160</v>
      </c>
      <c r="E628" s="220" t="s">
        <v>653</v>
      </c>
      <c r="F628" s="221" t="s">
        <v>654</v>
      </c>
      <c r="G628" s="222" t="s">
        <v>163</v>
      </c>
      <c r="H628" s="223">
        <v>104.8</v>
      </c>
      <c r="I628" s="224"/>
      <c r="J628" s="225">
        <f>ROUND(I628*H628,2)</f>
        <v>0</v>
      </c>
      <c r="K628" s="221" t="s">
        <v>164</v>
      </c>
      <c r="L628" s="44"/>
      <c r="M628" s="226" t="s">
        <v>79</v>
      </c>
      <c r="N628" s="227" t="s">
        <v>51</v>
      </c>
      <c r="O628" s="80"/>
      <c r="P628" s="228">
        <f>O628*H628</f>
        <v>0</v>
      </c>
      <c r="Q628" s="228">
        <v>1.0000000000000001E-05</v>
      </c>
      <c r="R628" s="228">
        <f>Q628*H628</f>
        <v>0.0010480000000000001</v>
      </c>
      <c r="S628" s="228">
        <v>0</v>
      </c>
      <c r="T628" s="229">
        <f>S628*H628</f>
        <v>0</v>
      </c>
      <c r="AR628" s="17" t="s">
        <v>256</v>
      </c>
      <c r="AT628" s="17" t="s">
        <v>160</v>
      </c>
      <c r="AU628" s="17" t="s">
        <v>90</v>
      </c>
      <c r="AY628" s="17" t="s">
        <v>158</v>
      </c>
      <c r="BE628" s="230">
        <f>IF(N628="základní",J628,0)</f>
        <v>0</v>
      </c>
      <c r="BF628" s="230">
        <f>IF(N628="snížená",J628,0)</f>
        <v>0</v>
      </c>
      <c r="BG628" s="230">
        <f>IF(N628="zákl. přenesená",J628,0)</f>
        <v>0</v>
      </c>
      <c r="BH628" s="230">
        <f>IF(N628="sníž. přenesená",J628,0)</f>
        <v>0</v>
      </c>
      <c r="BI628" s="230">
        <f>IF(N628="nulová",J628,0)</f>
        <v>0</v>
      </c>
      <c r="BJ628" s="17" t="s">
        <v>88</v>
      </c>
      <c r="BK628" s="230">
        <f>ROUND(I628*H628,2)</f>
        <v>0</v>
      </c>
      <c r="BL628" s="17" t="s">
        <v>256</v>
      </c>
      <c r="BM628" s="17" t="s">
        <v>655</v>
      </c>
    </row>
    <row r="629" s="12" customFormat="1">
      <c r="B629" s="231"/>
      <c r="C629" s="232"/>
      <c r="D629" s="233" t="s">
        <v>166</v>
      </c>
      <c r="E629" s="234" t="s">
        <v>79</v>
      </c>
      <c r="F629" s="235" t="s">
        <v>167</v>
      </c>
      <c r="G629" s="232"/>
      <c r="H629" s="234" t="s">
        <v>79</v>
      </c>
      <c r="I629" s="236"/>
      <c r="J629" s="232"/>
      <c r="K629" s="232"/>
      <c r="L629" s="237"/>
      <c r="M629" s="238"/>
      <c r="N629" s="239"/>
      <c r="O629" s="239"/>
      <c r="P629" s="239"/>
      <c r="Q629" s="239"/>
      <c r="R629" s="239"/>
      <c r="S629" s="239"/>
      <c r="T629" s="240"/>
      <c r="AT629" s="241" t="s">
        <v>166</v>
      </c>
      <c r="AU629" s="241" t="s">
        <v>90</v>
      </c>
      <c r="AV629" s="12" t="s">
        <v>88</v>
      </c>
      <c r="AW629" s="12" t="s">
        <v>42</v>
      </c>
      <c r="AX629" s="12" t="s">
        <v>81</v>
      </c>
      <c r="AY629" s="241" t="s">
        <v>158</v>
      </c>
    </row>
    <row r="630" s="12" customFormat="1">
      <c r="B630" s="231"/>
      <c r="C630" s="232"/>
      <c r="D630" s="233" t="s">
        <v>166</v>
      </c>
      <c r="E630" s="234" t="s">
        <v>79</v>
      </c>
      <c r="F630" s="235" t="s">
        <v>174</v>
      </c>
      <c r="G630" s="232"/>
      <c r="H630" s="234" t="s">
        <v>79</v>
      </c>
      <c r="I630" s="236"/>
      <c r="J630" s="232"/>
      <c r="K630" s="232"/>
      <c r="L630" s="237"/>
      <c r="M630" s="238"/>
      <c r="N630" s="239"/>
      <c r="O630" s="239"/>
      <c r="P630" s="239"/>
      <c r="Q630" s="239"/>
      <c r="R630" s="239"/>
      <c r="S630" s="239"/>
      <c r="T630" s="240"/>
      <c r="AT630" s="241" t="s">
        <v>166</v>
      </c>
      <c r="AU630" s="241" t="s">
        <v>90</v>
      </c>
      <c r="AV630" s="12" t="s">
        <v>88</v>
      </c>
      <c r="AW630" s="12" t="s">
        <v>42</v>
      </c>
      <c r="AX630" s="12" t="s">
        <v>81</v>
      </c>
      <c r="AY630" s="241" t="s">
        <v>158</v>
      </c>
    </row>
    <row r="631" s="13" customFormat="1">
      <c r="B631" s="242"/>
      <c r="C631" s="243"/>
      <c r="D631" s="233" t="s">
        <v>166</v>
      </c>
      <c r="E631" s="244" t="s">
        <v>79</v>
      </c>
      <c r="F631" s="245" t="s">
        <v>197</v>
      </c>
      <c r="G631" s="243"/>
      <c r="H631" s="246">
        <v>83.900000000000006</v>
      </c>
      <c r="I631" s="247"/>
      <c r="J631" s="243"/>
      <c r="K631" s="243"/>
      <c r="L631" s="248"/>
      <c r="M631" s="249"/>
      <c r="N631" s="250"/>
      <c r="O631" s="250"/>
      <c r="P631" s="250"/>
      <c r="Q631" s="250"/>
      <c r="R631" s="250"/>
      <c r="S631" s="250"/>
      <c r="T631" s="251"/>
      <c r="AT631" s="252" t="s">
        <v>166</v>
      </c>
      <c r="AU631" s="252" t="s">
        <v>90</v>
      </c>
      <c r="AV631" s="13" t="s">
        <v>90</v>
      </c>
      <c r="AW631" s="13" t="s">
        <v>42</v>
      </c>
      <c r="AX631" s="13" t="s">
        <v>81</v>
      </c>
      <c r="AY631" s="252" t="s">
        <v>158</v>
      </c>
    </row>
    <row r="632" s="12" customFormat="1">
      <c r="B632" s="231"/>
      <c r="C632" s="232"/>
      <c r="D632" s="233" t="s">
        <v>166</v>
      </c>
      <c r="E632" s="234" t="s">
        <v>79</v>
      </c>
      <c r="F632" s="235" t="s">
        <v>176</v>
      </c>
      <c r="G632" s="232"/>
      <c r="H632" s="234" t="s">
        <v>79</v>
      </c>
      <c r="I632" s="236"/>
      <c r="J632" s="232"/>
      <c r="K632" s="232"/>
      <c r="L632" s="237"/>
      <c r="M632" s="238"/>
      <c r="N632" s="239"/>
      <c r="O632" s="239"/>
      <c r="P632" s="239"/>
      <c r="Q632" s="239"/>
      <c r="R632" s="239"/>
      <c r="S632" s="239"/>
      <c r="T632" s="240"/>
      <c r="AT632" s="241" t="s">
        <v>166</v>
      </c>
      <c r="AU632" s="241" t="s">
        <v>90</v>
      </c>
      <c r="AV632" s="12" t="s">
        <v>88</v>
      </c>
      <c r="AW632" s="12" t="s">
        <v>42</v>
      </c>
      <c r="AX632" s="12" t="s">
        <v>81</v>
      </c>
      <c r="AY632" s="241" t="s">
        <v>158</v>
      </c>
    </row>
    <row r="633" s="13" customFormat="1">
      <c r="B633" s="242"/>
      <c r="C633" s="243"/>
      <c r="D633" s="233" t="s">
        <v>166</v>
      </c>
      <c r="E633" s="244" t="s">
        <v>79</v>
      </c>
      <c r="F633" s="245" t="s">
        <v>198</v>
      </c>
      <c r="G633" s="243"/>
      <c r="H633" s="246">
        <v>20.899999999999999</v>
      </c>
      <c r="I633" s="247"/>
      <c r="J633" s="243"/>
      <c r="K633" s="243"/>
      <c r="L633" s="248"/>
      <c r="M633" s="249"/>
      <c r="N633" s="250"/>
      <c r="O633" s="250"/>
      <c r="P633" s="250"/>
      <c r="Q633" s="250"/>
      <c r="R633" s="250"/>
      <c r="S633" s="250"/>
      <c r="T633" s="251"/>
      <c r="AT633" s="252" t="s">
        <v>166</v>
      </c>
      <c r="AU633" s="252" t="s">
        <v>90</v>
      </c>
      <c r="AV633" s="13" t="s">
        <v>90</v>
      </c>
      <c r="AW633" s="13" t="s">
        <v>42</v>
      </c>
      <c r="AX633" s="13" t="s">
        <v>81</v>
      </c>
      <c r="AY633" s="252" t="s">
        <v>158</v>
      </c>
    </row>
    <row r="634" s="14" customFormat="1">
      <c r="B634" s="253"/>
      <c r="C634" s="254"/>
      <c r="D634" s="233" t="s">
        <v>166</v>
      </c>
      <c r="E634" s="255" t="s">
        <v>79</v>
      </c>
      <c r="F634" s="256" t="s">
        <v>170</v>
      </c>
      <c r="G634" s="254"/>
      <c r="H634" s="257">
        <v>104.80000000000001</v>
      </c>
      <c r="I634" s="258"/>
      <c r="J634" s="254"/>
      <c r="K634" s="254"/>
      <c r="L634" s="259"/>
      <c r="M634" s="260"/>
      <c r="N634" s="261"/>
      <c r="O634" s="261"/>
      <c r="P634" s="261"/>
      <c r="Q634" s="261"/>
      <c r="R634" s="261"/>
      <c r="S634" s="261"/>
      <c r="T634" s="262"/>
      <c r="AT634" s="263" t="s">
        <v>166</v>
      </c>
      <c r="AU634" s="263" t="s">
        <v>90</v>
      </c>
      <c r="AV634" s="14" t="s">
        <v>100</v>
      </c>
      <c r="AW634" s="14" t="s">
        <v>42</v>
      </c>
      <c r="AX634" s="14" t="s">
        <v>88</v>
      </c>
      <c r="AY634" s="263" t="s">
        <v>158</v>
      </c>
    </row>
    <row r="635" s="1" customFormat="1" ht="22.5" customHeight="1">
      <c r="B635" s="39"/>
      <c r="C635" s="219" t="s">
        <v>656</v>
      </c>
      <c r="D635" s="219" t="s">
        <v>160</v>
      </c>
      <c r="E635" s="220" t="s">
        <v>657</v>
      </c>
      <c r="F635" s="221" t="s">
        <v>658</v>
      </c>
      <c r="G635" s="222" t="s">
        <v>163</v>
      </c>
      <c r="H635" s="223">
        <v>294.60000000000002</v>
      </c>
      <c r="I635" s="224"/>
      <c r="J635" s="225">
        <f>ROUND(I635*H635,2)</f>
        <v>0</v>
      </c>
      <c r="K635" s="221" t="s">
        <v>164</v>
      </c>
      <c r="L635" s="44"/>
      <c r="M635" s="226" t="s">
        <v>79</v>
      </c>
      <c r="N635" s="227" t="s">
        <v>51</v>
      </c>
      <c r="O635" s="80"/>
      <c r="P635" s="228">
        <f>O635*H635</f>
        <v>0</v>
      </c>
      <c r="Q635" s="228">
        <v>0.00012999999999999999</v>
      </c>
      <c r="R635" s="228">
        <f>Q635*H635</f>
        <v>0.038297999999999999</v>
      </c>
      <c r="S635" s="228">
        <v>0</v>
      </c>
      <c r="T635" s="229">
        <f>S635*H635</f>
        <v>0</v>
      </c>
      <c r="AR635" s="17" t="s">
        <v>256</v>
      </c>
      <c r="AT635" s="17" t="s">
        <v>160</v>
      </c>
      <c r="AU635" s="17" t="s">
        <v>90</v>
      </c>
      <c r="AY635" s="17" t="s">
        <v>158</v>
      </c>
      <c r="BE635" s="230">
        <f>IF(N635="základní",J635,0)</f>
        <v>0</v>
      </c>
      <c r="BF635" s="230">
        <f>IF(N635="snížená",J635,0)</f>
        <v>0</v>
      </c>
      <c r="BG635" s="230">
        <f>IF(N635="zákl. přenesená",J635,0)</f>
        <v>0</v>
      </c>
      <c r="BH635" s="230">
        <f>IF(N635="sníž. přenesená",J635,0)</f>
        <v>0</v>
      </c>
      <c r="BI635" s="230">
        <f>IF(N635="nulová",J635,0)</f>
        <v>0</v>
      </c>
      <c r="BJ635" s="17" t="s">
        <v>88</v>
      </c>
      <c r="BK635" s="230">
        <f>ROUND(I635*H635,2)</f>
        <v>0</v>
      </c>
      <c r="BL635" s="17" t="s">
        <v>256</v>
      </c>
      <c r="BM635" s="17" t="s">
        <v>659</v>
      </c>
    </row>
    <row r="636" s="12" customFormat="1">
      <c r="B636" s="231"/>
      <c r="C636" s="232"/>
      <c r="D636" s="233" t="s">
        <v>166</v>
      </c>
      <c r="E636" s="234" t="s">
        <v>79</v>
      </c>
      <c r="F636" s="235" t="s">
        <v>167</v>
      </c>
      <c r="G636" s="232"/>
      <c r="H636" s="234" t="s">
        <v>79</v>
      </c>
      <c r="I636" s="236"/>
      <c r="J636" s="232"/>
      <c r="K636" s="232"/>
      <c r="L636" s="237"/>
      <c r="M636" s="238"/>
      <c r="N636" s="239"/>
      <c r="O636" s="239"/>
      <c r="P636" s="239"/>
      <c r="Q636" s="239"/>
      <c r="R636" s="239"/>
      <c r="S636" s="239"/>
      <c r="T636" s="240"/>
      <c r="AT636" s="241" t="s">
        <v>166</v>
      </c>
      <c r="AU636" s="241" t="s">
        <v>90</v>
      </c>
      <c r="AV636" s="12" t="s">
        <v>88</v>
      </c>
      <c r="AW636" s="12" t="s">
        <v>42</v>
      </c>
      <c r="AX636" s="12" t="s">
        <v>81</v>
      </c>
      <c r="AY636" s="241" t="s">
        <v>158</v>
      </c>
    </row>
    <row r="637" s="12" customFormat="1">
      <c r="B637" s="231"/>
      <c r="C637" s="232"/>
      <c r="D637" s="233" t="s">
        <v>166</v>
      </c>
      <c r="E637" s="234" t="s">
        <v>79</v>
      </c>
      <c r="F637" s="235" t="s">
        <v>174</v>
      </c>
      <c r="G637" s="232"/>
      <c r="H637" s="234" t="s">
        <v>79</v>
      </c>
      <c r="I637" s="236"/>
      <c r="J637" s="232"/>
      <c r="K637" s="232"/>
      <c r="L637" s="237"/>
      <c r="M637" s="238"/>
      <c r="N637" s="239"/>
      <c r="O637" s="239"/>
      <c r="P637" s="239"/>
      <c r="Q637" s="239"/>
      <c r="R637" s="239"/>
      <c r="S637" s="239"/>
      <c r="T637" s="240"/>
      <c r="AT637" s="241" t="s">
        <v>166</v>
      </c>
      <c r="AU637" s="241" t="s">
        <v>90</v>
      </c>
      <c r="AV637" s="12" t="s">
        <v>88</v>
      </c>
      <c r="AW637" s="12" t="s">
        <v>42</v>
      </c>
      <c r="AX637" s="12" t="s">
        <v>81</v>
      </c>
      <c r="AY637" s="241" t="s">
        <v>158</v>
      </c>
    </row>
    <row r="638" s="13" customFormat="1">
      <c r="B638" s="242"/>
      <c r="C638" s="243"/>
      <c r="D638" s="233" t="s">
        <v>166</v>
      </c>
      <c r="E638" s="244" t="s">
        <v>79</v>
      </c>
      <c r="F638" s="245" t="s">
        <v>197</v>
      </c>
      <c r="G638" s="243"/>
      <c r="H638" s="246">
        <v>83.900000000000006</v>
      </c>
      <c r="I638" s="247"/>
      <c r="J638" s="243"/>
      <c r="K638" s="243"/>
      <c r="L638" s="248"/>
      <c r="M638" s="249"/>
      <c r="N638" s="250"/>
      <c r="O638" s="250"/>
      <c r="P638" s="250"/>
      <c r="Q638" s="250"/>
      <c r="R638" s="250"/>
      <c r="S638" s="250"/>
      <c r="T638" s="251"/>
      <c r="AT638" s="252" t="s">
        <v>166</v>
      </c>
      <c r="AU638" s="252" t="s">
        <v>90</v>
      </c>
      <c r="AV638" s="13" t="s">
        <v>90</v>
      </c>
      <c r="AW638" s="13" t="s">
        <v>42</v>
      </c>
      <c r="AX638" s="13" t="s">
        <v>81</v>
      </c>
      <c r="AY638" s="252" t="s">
        <v>158</v>
      </c>
    </row>
    <row r="639" s="13" customFormat="1">
      <c r="B639" s="242"/>
      <c r="C639" s="243"/>
      <c r="D639" s="233" t="s">
        <v>166</v>
      </c>
      <c r="E639" s="244" t="s">
        <v>79</v>
      </c>
      <c r="F639" s="245" t="s">
        <v>589</v>
      </c>
      <c r="G639" s="243"/>
      <c r="H639" s="246">
        <v>124.15000000000001</v>
      </c>
      <c r="I639" s="247"/>
      <c r="J639" s="243"/>
      <c r="K639" s="243"/>
      <c r="L639" s="248"/>
      <c r="M639" s="249"/>
      <c r="N639" s="250"/>
      <c r="O639" s="250"/>
      <c r="P639" s="250"/>
      <c r="Q639" s="250"/>
      <c r="R639" s="250"/>
      <c r="S639" s="250"/>
      <c r="T639" s="251"/>
      <c r="AT639" s="252" t="s">
        <v>166</v>
      </c>
      <c r="AU639" s="252" t="s">
        <v>90</v>
      </c>
      <c r="AV639" s="13" t="s">
        <v>90</v>
      </c>
      <c r="AW639" s="13" t="s">
        <v>42</v>
      </c>
      <c r="AX639" s="13" t="s">
        <v>81</v>
      </c>
      <c r="AY639" s="252" t="s">
        <v>158</v>
      </c>
    </row>
    <row r="640" s="12" customFormat="1">
      <c r="B640" s="231"/>
      <c r="C640" s="232"/>
      <c r="D640" s="233" t="s">
        <v>166</v>
      </c>
      <c r="E640" s="234" t="s">
        <v>79</v>
      </c>
      <c r="F640" s="235" t="s">
        <v>176</v>
      </c>
      <c r="G640" s="232"/>
      <c r="H640" s="234" t="s">
        <v>79</v>
      </c>
      <c r="I640" s="236"/>
      <c r="J640" s="232"/>
      <c r="K640" s="232"/>
      <c r="L640" s="237"/>
      <c r="M640" s="238"/>
      <c r="N640" s="239"/>
      <c r="O640" s="239"/>
      <c r="P640" s="239"/>
      <c r="Q640" s="239"/>
      <c r="R640" s="239"/>
      <c r="S640" s="239"/>
      <c r="T640" s="240"/>
      <c r="AT640" s="241" t="s">
        <v>166</v>
      </c>
      <c r="AU640" s="241" t="s">
        <v>90</v>
      </c>
      <c r="AV640" s="12" t="s">
        <v>88</v>
      </c>
      <c r="AW640" s="12" t="s">
        <v>42</v>
      </c>
      <c r="AX640" s="12" t="s">
        <v>81</v>
      </c>
      <c r="AY640" s="241" t="s">
        <v>158</v>
      </c>
    </row>
    <row r="641" s="13" customFormat="1">
      <c r="B641" s="242"/>
      <c r="C641" s="243"/>
      <c r="D641" s="233" t="s">
        <v>166</v>
      </c>
      <c r="E641" s="244" t="s">
        <v>79</v>
      </c>
      <c r="F641" s="245" t="s">
        <v>198</v>
      </c>
      <c r="G641" s="243"/>
      <c r="H641" s="246">
        <v>20.899999999999999</v>
      </c>
      <c r="I641" s="247"/>
      <c r="J641" s="243"/>
      <c r="K641" s="243"/>
      <c r="L641" s="248"/>
      <c r="M641" s="249"/>
      <c r="N641" s="250"/>
      <c r="O641" s="250"/>
      <c r="P641" s="250"/>
      <c r="Q641" s="250"/>
      <c r="R641" s="250"/>
      <c r="S641" s="250"/>
      <c r="T641" s="251"/>
      <c r="AT641" s="252" t="s">
        <v>166</v>
      </c>
      <c r="AU641" s="252" t="s">
        <v>90</v>
      </c>
      <c r="AV641" s="13" t="s">
        <v>90</v>
      </c>
      <c r="AW641" s="13" t="s">
        <v>42</v>
      </c>
      <c r="AX641" s="13" t="s">
        <v>81</v>
      </c>
      <c r="AY641" s="252" t="s">
        <v>158</v>
      </c>
    </row>
    <row r="642" s="13" customFormat="1">
      <c r="B642" s="242"/>
      <c r="C642" s="243"/>
      <c r="D642" s="233" t="s">
        <v>166</v>
      </c>
      <c r="E642" s="244" t="s">
        <v>79</v>
      </c>
      <c r="F642" s="245" t="s">
        <v>590</v>
      </c>
      <c r="G642" s="243"/>
      <c r="H642" s="246">
        <v>65.650000000000006</v>
      </c>
      <c r="I642" s="247"/>
      <c r="J642" s="243"/>
      <c r="K642" s="243"/>
      <c r="L642" s="248"/>
      <c r="M642" s="249"/>
      <c r="N642" s="250"/>
      <c r="O642" s="250"/>
      <c r="P642" s="250"/>
      <c r="Q642" s="250"/>
      <c r="R642" s="250"/>
      <c r="S642" s="250"/>
      <c r="T642" s="251"/>
      <c r="AT642" s="252" t="s">
        <v>166</v>
      </c>
      <c r="AU642" s="252" t="s">
        <v>90</v>
      </c>
      <c r="AV642" s="13" t="s">
        <v>90</v>
      </c>
      <c r="AW642" s="13" t="s">
        <v>42</v>
      </c>
      <c r="AX642" s="13" t="s">
        <v>81</v>
      </c>
      <c r="AY642" s="252" t="s">
        <v>158</v>
      </c>
    </row>
    <row r="643" s="14" customFormat="1">
      <c r="B643" s="253"/>
      <c r="C643" s="254"/>
      <c r="D643" s="233" t="s">
        <v>166</v>
      </c>
      <c r="E643" s="255" t="s">
        <v>79</v>
      </c>
      <c r="F643" s="256" t="s">
        <v>170</v>
      </c>
      <c r="G643" s="254"/>
      <c r="H643" s="257">
        <v>294.60000000000002</v>
      </c>
      <c r="I643" s="258"/>
      <c r="J643" s="254"/>
      <c r="K643" s="254"/>
      <c r="L643" s="259"/>
      <c r="M643" s="260"/>
      <c r="N643" s="261"/>
      <c r="O643" s="261"/>
      <c r="P643" s="261"/>
      <c r="Q643" s="261"/>
      <c r="R643" s="261"/>
      <c r="S643" s="261"/>
      <c r="T643" s="262"/>
      <c r="AT643" s="263" t="s">
        <v>166</v>
      </c>
      <c r="AU643" s="263" t="s">
        <v>90</v>
      </c>
      <c r="AV643" s="14" t="s">
        <v>100</v>
      </c>
      <c r="AW643" s="14" t="s">
        <v>42</v>
      </c>
      <c r="AX643" s="14" t="s">
        <v>88</v>
      </c>
      <c r="AY643" s="263" t="s">
        <v>158</v>
      </c>
    </row>
    <row r="644" s="1" customFormat="1" ht="22.5" customHeight="1">
      <c r="B644" s="39"/>
      <c r="C644" s="219" t="s">
        <v>660</v>
      </c>
      <c r="D644" s="219" t="s">
        <v>160</v>
      </c>
      <c r="E644" s="220" t="s">
        <v>661</v>
      </c>
      <c r="F644" s="221" t="s">
        <v>662</v>
      </c>
      <c r="G644" s="222" t="s">
        <v>181</v>
      </c>
      <c r="H644" s="223">
        <v>294.60000000000002</v>
      </c>
      <c r="I644" s="224"/>
      <c r="J644" s="225">
        <f>ROUND(I644*H644,2)</f>
        <v>0</v>
      </c>
      <c r="K644" s="221" t="s">
        <v>164</v>
      </c>
      <c r="L644" s="44"/>
      <c r="M644" s="226" t="s">
        <v>79</v>
      </c>
      <c r="N644" s="227" t="s">
        <v>51</v>
      </c>
      <c r="O644" s="80"/>
      <c r="P644" s="228">
        <f>O644*H644</f>
        <v>0</v>
      </c>
      <c r="Q644" s="228">
        <v>0</v>
      </c>
      <c r="R644" s="228">
        <f>Q644*H644</f>
        <v>0</v>
      </c>
      <c r="S644" s="228">
        <v>0</v>
      </c>
      <c r="T644" s="229">
        <f>S644*H644</f>
        <v>0</v>
      </c>
      <c r="AR644" s="17" t="s">
        <v>256</v>
      </c>
      <c r="AT644" s="17" t="s">
        <v>160</v>
      </c>
      <c r="AU644" s="17" t="s">
        <v>90</v>
      </c>
      <c r="AY644" s="17" t="s">
        <v>158</v>
      </c>
      <c r="BE644" s="230">
        <f>IF(N644="základní",J644,0)</f>
        <v>0</v>
      </c>
      <c r="BF644" s="230">
        <f>IF(N644="snížená",J644,0)</f>
        <v>0</v>
      </c>
      <c r="BG644" s="230">
        <f>IF(N644="zákl. přenesená",J644,0)</f>
        <v>0</v>
      </c>
      <c r="BH644" s="230">
        <f>IF(N644="sníž. přenesená",J644,0)</f>
        <v>0</v>
      </c>
      <c r="BI644" s="230">
        <f>IF(N644="nulová",J644,0)</f>
        <v>0</v>
      </c>
      <c r="BJ644" s="17" t="s">
        <v>88</v>
      </c>
      <c r="BK644" s="230">
        <f>ROUND(I644*H644,2)</f>
        <v>0</v>
      </c>
      <c r="BL644" s="17" t="s">
        <v>256</v>
      </c>
      <c r="BM644" s="17" t="s">
        <v>663</v>
      </c>
    </row>
    <row r="645" s="12" customFormat="1">
      <c r="B645" s="231"/>
      <c r="C645" s="232"/>
      <c r="D645" s="233" t="s">
        <v>166</v>
      </c>
      <c r="E645" s="234" t="s">
        <v>79</v>
      </c>
      <c r="F645" s="235" t="s">
        <v>167</v>
      </c>
      <c r="G645" s="232"/>
      <c r="H645" s="234" t="s">
        <v>79</v>
      </c>
      <c r="I645" s="236"/>
      <c r="J645" s="232"/>
      <c r="K645" s="232"/>
      <c r="L645" s="237"/>
      <c r="M645" s="238"/>
      <c r="N645" s="239"/>
      <c r="O645" s="239"/>
      <c r="P645" s="239"/>
      <c r="Q645" s="239"/>
      <c r="R645" s="239"/>
      <c r="S645" s="239"/>
      <c r="T645" s="240"/>
      <c r="AT645" s="241" t="s">
        <v>166</v>
      </c>
      <c r="AU645" s="241" t="s">
        <v>90</v>
      </c>
      <c r="AV645" s="12" t="s">
        <v>88</v>
      </c>
      <c r="AW645" s="12" t="s">
        <v>42</v>
      </c>
      <c r="AX645" s="12" t="s">
        <v>81</v>
      </c>
      <c r="AY645" s="241" t="s">
        <v>158</v>
      </c>
    </row>
    <row r="646" s="12" customFormat="1">
      <c r="B646" s="231"/>
      <c r="C646" s="232"/>
      <c r="D646" s="233" t="s">
        <v>166</v>
      </c>
      <c r="E646" s="234" t="s">
        <v>79</v>
      </c>
      <c r="F646" s="235" t="s">
        <v>174</v>
      </c>
      <c r="G646" s="232"/>
      <c r="H646" s="234" t="s">
        <v>79</v>
      </c>
      <c r="I646" s="236"/>
      <c r="J646" s="232"/>
      <c r="K646" s="232"/>
      <c r="L646" s="237"/>
      <c r="M646" s="238"/>
      <c r="N646" s="239"/>
      <c r="O646" s="239"/>
      <c r="P646" s="239"/>
      <c r="Q646" s="239"/>
      <c r="R646" s="239"/>
      <c r="S646" s="239"/>
      <c r="T646" s="240"/>
      <c r="AT646" s="241" t="s">
        <v>166</v>
      </c>
      <c r="AU646" s="241" t="s">
        <v>90</v>
      </c>
      <c r="AV646" s="12" t="s">
        <v>88</v>
      </c>
      <c r="AW646" s="12" t="s">
        <v>42</v>
      </c>
      <c r="AX646" s="12" t="s">
        <v>81</v>
      </c>
      <c r="AY646" s="241" t="s">
        <v>158</v>
      </c>
    </row>
    <row r="647" s="13" customFormat="1">
      <c r="B647" s="242"/>
      <c r="C647" s="243"/>
      <c r="D647" s="233" t="s">
        <v>166</v>
      </c>
      <c r="E647" s="244" t="s">
        <v>79</v>
      </c>
      <c r="F647" s="245" t="s">
        <v>197</v>
      </c>
      <c r="G647" s="243"/>
      <c r="H647" s="246">
        <v>83.900000000000006</v>
      </c>
      <c r="I647" s="247"/>
      <c r="J647" s="243"/>
      <c r="K647" s="243"/>
      <c r="L647" s="248"/>
      <c r="M647" s="249"/>
      <c r="N647" s="250"/>
      <c r="O647" s="250"/>
      <c r="P647" s="250"/>
      <c r="Q647" s="250"/>
      <c r="R647" s="250"/>
      <c r="S647" s="250"/>
      <c r="T647" s="251"/>
      <c r="AT647" s="252" t="s">
        <v>166</v>
      </c>
      <c r="AU647" s="252" t="s">
        <v>90</v>
      </c>
      <c r="AV647" s="13" t="s">
        <v>90</v>
      </c>
      <c r="AW647" s="13" t="s">
        <v>42</v>
      </c>
      <c r="AX647" s="13" t="s">
        <v>81</v>
      </c>
      <c r="AY647" s="252" t="s">
        <v>158</v>
      </c>
    </row>
    <row r="648" s="13" customFormat="1">
      <c r="B648" s="242"/>
      <c r="C648" s="243"/>
      <c r="D648" s="233" t="s">
        <v>166</v>
      </c>
      <c r="E648" s="244" t="s">
        <v>79</v>
      </c>
      <c r="F648" s="245" t="s">
        <v>589</v>
      </c>
      <c r="G648" s="243"/>
      <c r="H648" s="246">
        <v>124.15000000000001</v>
      </c>
      <c r="I648" s="247"/>
      <c r="J648" s="243"/>
      <c r="K648" s="243"/>
      <c r="L648" s="248"/>
      <c r="M648" s="249"/>
      <c r="N648" s="250"/>
      <c r="O648" s="250"/>
      <c r="P648" s="250"/>
      <c r="Q648" s="250"/>
      <c r="R648" s="250"/>
      <c r="S648" s="250"/>
      <c r="T648" s="251"/>
      <c r="AT648" s="252" t="s">
        <v>166</v>
      </c>
      <c r="AU648" s="252" t="s">
        <v>90</v>
      </c>
      <c r="AV648" s="13" t="s">
        <v>90</v>
      </c>
      <c r="AW648" s="13" t="s">
        <v>42</v>
      </c>
      <c r="AX648" s="13" t="s">
        <v>81</v>
      </c>
      <c r="AY648" s="252" t="s">
        <v>158</v>
      </c>
    </row>
    <row r="649" s="12" customFormat="1">
      <c r="B649" s="231"/>
      <c r="C649" s="232"/>
      <c r="D649" s="233" t="s">
        <v>166</v>
      </c>
      <c r="E649" s="234" t="s">
        <v>79</v>
      </c>
      <c r="F649" s="235" t="s">
        <v>176</v>
      </c>
      <c r="G649" s="232"/>
      <c r="H649" s="234" t="s">
        <v>79</v>
      </c>
      <c r="I649" s="236"/>
      <c r="J649" s="232"/>
      <c r="K649" s="232"/>
      <c r="L649" s="237"/>
      <c r="M649" s="238"/>
      <c r="N649" s="239"/>
      <c r="O649" s="239"/>
      <c r="P649" s="239"/>
      <c r="Q649" s="239"/>
      <c r="R649" s="239"/>
      <c r="S649" s="239"/>
      <c r="T649" s="240"/>
      <c r="AT649" s="241" t="s">
        <v>166</v>
      </c>
      <c r="AU649" s="241" t="s">
        <v>90</v>
      </c>
      <c r="AV649" s="12" t="s">
        <v>88</v>
      </c>
      <c r="AW649" s="12" t="s">
        <v>42</v>
      </c>
      <c r="AX649" s="12" t="s">
        <v>81</v>
      </c>
      <c r="AY649" s="241" t="s">
        <v>158</v>
      </c>
    </row>
    <row r="650" s="13" customFormat="1">
      <c r="B650" s="242"/>
      <c r="C650" s="243"/>
      <c r="D650" s="233" t="s">
        <v>166</v>
      </c>
      <c r="E650" s="244" t="s">
        <v>79</v>
      </c>
      <c r="F650" s="245" t="s">
        <v>198</v>
      </c>
      <c r="G650" s="243"/>
      <c r="H650" s="246">
        <v>20.899999999999999</v>
      </c>
      <c r="I650" s="247"/>
      <c r="J650" s="243"/>
      <c r="K650" s="243"/>
      <c r="L650" s="248"/>
      <c r="M650" s="249"/>
      <c r="N650" s="250"/>
      <c r="O650" s="250"/>
      <c r="P650" s="250"/>
      <c r="Q650" s="250"/>
      <c r="R650" s="250"/>
      <c r="S650" s="250"/>
      <c r="T650" s="251"/>
      <c r="AT650" s="252" t="s">
        <v>166</v>
      </c>
      <c r="AU650" s="252" t="s">
        <v>90</v>
      </c>
      <c r="AV650" s="13" t="s">
        <v>90</v>
      </c>
      <c r="AW650" s="13" t="s">
        <v>42</v>
      </c>
      <c r="AX650" s="13" t="s">
        <v>81</v>
      </c>
      <c r="AY650" s="252" t="s">
        <v>158</v>
      </c>
    </row>
    <row r="651" s="13" customFormat="1">
      <c r="B651" s="242"/>
      <c r="C651" s="243"/>
      <c r="D651" s="233" t="s">
        <v>166</v>
      </c>
      <c r="E651" s="244" t="s">
        <v>79</v>
      </c>
      <c r="F651" s="245" t="s">
        <v>590</v>
      </c>
      <c r="G651" s="243"/>
      <c r="H651" s="246">
        <v>65.650000000000006</v>
      </c>
      <c r="I651" s="247"/>
      <c r="J651" s="243"/>
      <c r="K651" s="243"/>
      <c r="L651" s="248"/>
      <c r="M651" s="249"/>
      <c r="N651" s="250"/>
      <c r="O651" s="250"/>
      <c r="P651" s="250"/>
      <c r="Q651" s="250"/>
      <c r="R651" s="250"/>
      <c r="S651" s="250"/>
      <c r="T651" s="251"/>
      <c r="AT651" s="252" t="s">
        <v>166</v>
      </c>
      <c r="AU651" s="252" t="s">
        <v>90</v>
      </c>
      <c r="AV651" s="13" t="s">
        <v>90</v>
      </c>
      <c r="AW651" s="13" t="s">
        <v>42</v>
      </c>
      <c r="AX651" s="13" t="s">
        <v>81</v>
      </c>
      <c r="AY651" s="252" t="s">
        <v>158</v>
      </c>
    </row>
    <row r="652" s="14" customFormat="1">
      <c r="B652" s="253"/>
      <c r="C652" s="254"/>
      <c r="D652" s="233" t="s">
        <v>166</v>
      </c>
      <c r="E652" s="255" t="s">
        <v>79</v>
      </c>
      <c r="F652" s="256" t="s">
        <v>170</v>
      </c>
      <c r="G652" s="254"/>
      <c r="H652" s="257">
        <v>294.60000000000002</v>
      </c>
      <c r="I652" s="258"/>
      <c r="J652" s="254"/>
      <c r="K652" s="254"/>
      <c r="L652" s="259"/>
      <c r="M652" s="275"/>
      <c r="N652" s="276"/>
      <c r="O652" s="276"/>
      <c r="P652" s="276"/>
      <c r="Q652" s="276"/>
      <c r="R652" s="276"/>
      <c r="S652" s="276"/>
      <c r="T652" s="277"/>
      <c r="AT652" s="263" t="s">
        <v>166</v>
      </c>
      <c r="AU652" s="263" t="s">
        <v>90</v>
      </c>
      <c r="AV652" s="14" t="s">
        <v>100</v>
      </c>
      <c r="AW652" s="14" t="s">
        <v>42</v>
      </c>
      <c r="AX652" s="14" t="s">
        <v>88</v>
      </c>
      <c r="AY652" s="263" t="s">
        <v>158</v>
      </c>
    </row>
    <row r="653" s="1" customFormat="1" ht="6.96" customHeight="1">
      <c r="B653" s="58"/>
      <c r="C653" s="59"/>
      <c r="D653" s="59"/>
      <c r="E653" s="59"/>
      <c r="F653" s="59"/>
      <c r="G653" s="59"/>
      <c r="H653" s="59"/>
      <c r="I653" s="170"/>
      <c r="J653" s="59"/>
      <c r="K653" s="59"/>
      <c r="L653" s="44"/>
    </row>
  </sheetData>
  <sheetProtection sheet="1" autoFilter="0" formatColumns="0" formatRows="0" objects="1" scenarios="1" spinCount="100000" saltValue="y54+KDcEXiuBFnPeGeVpA5cHajFEfrk4pIUgSIVY9Aw54CcNdJcNEJKfxEmYhnC4GU4DN64sGcHlIxvsNwkwEA==" hashValue="gnTlBvZLN61sEvmvQmeT9LWPtvZHyM1FlQzVqDnSsDJgFMqSUUwEEdTAp5MBZlN4U6yI86SPlyYVYJtmEioAOw==" algorithmName="SHA-512" password="CC35"/>
  <autoFilter ref="C98:K65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96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90</v>
      </c>
    </row>
    <row r="4" ht="24.96" customHeight="1">
      <c r="B4" s="20"/>
      <c r="D4" s="140" t="s">
        <v>119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Stavební úpravy ZŠ - učebna chemie a WC imobilní, ul. Letců R.A.F., Nymburk</v>
      </c>
      <c r="F7" s="141"/>
      <c r="G7" s="141"/>
      <c r="H7" s="141"/>
      <c r="L7" s="20"/>
    </row>
    <row r="8" ht="12" customHeight="1">
      <c r="B8" s="20"/>
      <c r="D8" s="141" t="s">
        <v>120</v>
      </c>
      <c r="L8" s="20"/>
    </row>
    <row r="9" s="1" customFormat="1" ht="16.5" customHeight="1">
      <c r="B9" s="44"/>
      <c r="E9" s="142" t="s">
        <v>121</v>
      </c>
      <c r="F9" s="1"/>
      <c r="G9" s="1"/>
      <c r="H9" s="1"/>
      <c r="I9" s="143"/>
      <c r="L9" s="44"/>
    </row>
    <row r="10" s="1" customFormat="1" ht="12" customHeight="1">
      <c r="B10" s="44"/>
      <c r="D10" s="141" t="s">
        <v>122</v>
      </c>
      <c r="I10" s="143"/>
      <c r="L10" s="44"/>
    </row>
    <row r="11" s="1" customFormat="1" ht="36.96" customHeight="1">
      <c r="B11" s="44"/>
      <c r="E11" s="144" t="s">
        <v>664</v>
      </c>
      <c r="F11" s="1"/>
      <c r="G11" s="1"/>
      <c r="H11" s="1"/>
      <c r="I11" s="143"/>
      <c r="L11" s="44"/>
    </row>
    <row r="12" s="1" customFormat="1">
      <c r="B12" s="44"/>
      <c r="I12" s="143"/>
      <c r="L12" s="44"/>
    </row>
    <row r="13" s="1" customFormat="1" ht="12" customHeight="1">
      <c r="B13" s="44"/>
      <c r="D13" s="141" t="s">
        <v>18</v>
      </c>
      <c r="F13" s="17" t="s">
        <v>19</v>
      </c>
      <c r="I13" s="145" t="s">
        <v>20</v>
      </c>
      <c r="J13" s="17" t="s">
        <v>21</v>
      </c>
      <c r="L13" s="44"/>
    </row>
    <row r="14" s="1" customFormat="1" ht="12" customHeight="1">
      <c r="B14" s="44"/>
      <c r="D14" s="141" t="s">
        <v>22</v>
      </c>
      <c r="F14" s="17" t="s">
        <v>23</v>
      </c>
      <c r="I14" s="145" t="s">
        <v>24</v>
      </c>
      <c r="J14" s="146" t="str">
        <f>'Rekapitulace stavby'!AN8</f>
        <v>12. 11. 2020</v>
      </c>
      <c r="L14" s="44"/>
    </row>
    <row r="15" s="1" customFormat="1" ht="21.84" customHeight="1">
      <c r="B15" s="44"/>
      <c r="D15" s="147" t="s">
        <v>26</v>
      </c>
      <c r="F15" s="148" t="s">
        <v>27</v>
      </c>
      <c r="I15" s="149" t="s">
        <v>28</v>
      </c>
      <c r="J15" s="148" t="s">
        <v>29</v>
      </c>
      <c r="L15" s="44"/>
    </row>
    <row r="16" s="1" customFormat="1" ht="12" customHeight="1">
      <c r="B16" s="44"/>
      <c r="D16" s="141" t="s">
        <v>30</v>
      </c>
      <c r="I16" s="145" t="s">
        <v>31</v>
      </c>
      <c r="J16" s="17" t="s">
        <v>32</v>
      </c>
      <c r="L16" s="44"/>
    </row>
    <row r="17" s="1" customFormat="1" ht="18" customHeight="1">
      <c r="B17" s="44"/>
      <c r="E17" s="17" t="s">
        <v>33</v>
      </c>
      <c r="I17" s="145" t="s">
        <v>34</v>
      </c>
      <c r="J17" s="17" t="s">
        <v>35</v>
      </c>
      <c r="L17" s="44"/>
    </row>
    <row r="18" s="1" customFormat="1" ht="6.96" customHeight="1">
      <c r="B18" s="44"/>
      <c r="I18" s="143"/>
      <c r="L18" s="44"/>
    </row>
    <row r="19" s="1" customFormat="1" ht="12" customHeight="1">
      <c r="B19" s="44"/>
      <c r="D19" s="141" t="s">
        <v>36</v>
      </c>
      <c r="I19" s="145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5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3"/>
      <c r="L21" s="44"/>
    </row>
    <row r="22" s="1" customFormat="1" ht="12" customHeight="1">
      <c r="B22" s="44"/>
      <c r="D22" s="141" t="s">
        <v>38</v>
      </c>
      <c r="I22" s="145" t="s">
        <v>31</v>
      </c>
      <c r="J22" s="17" t="s">
        <v>39</v>
      </c>
      <c r="L22" s="44"/>
    </row>
    <row r="23" s="1" customFormat="1" ht="18" customHeight="1">
      <c r="B23" s="44"/>
      <c r="E23" s="17" t="s">
        <v>40</v>
      </c>
      <c r="I23" s="145" t="s">
        <v>34</v>
      </c>
      <c r="J23" s="17" t="s">
        <v>41</v>
      </c>
      <c r="L23" s="44"/>
    </row>
    <row r="24" s="1" customFormat="1" ht="6.96" customHeight="1">
      <c r="B24" s="44"/>
      <c r="I24" s="143"/>
      <c r="L24" s="44"/>
    </row>
    <row r="25" s="1" customFormat="1" ht="12" customHeight="1">
      <c r="B25" s="44"/>
      <c r="D25" s="141" t="s">
        <v>43</v>
      </c>
      <c r="I25" s="145" t="s">
        <v>31</v>
      </c>
      <c r="J25" s="17" t="s">
        <v>39</v>
      </c>
      <c r="L25" s="44"/>
    </row>
    <row r="26" s="1" customFormat="1" ht="18" customHeight="1">
      <c r="B26" s="44"/>
      <c r="E26" s="17" t="s">
        <v>40</v>
      </c>
      <c r="I26" s="145" t="s">
        <v>34</v>
      </c>
      <c r="J26" s="17" t="s">
        <v>41</v>
      </c>
      <c r="L26" s="44"/>
    </row>
    <row r="27" s="1" customFormat="1" ht="6.96" customHeight="1">
      <c r="B27" s="44"/>
      <c r="I27" s="143"/>
      <c r="L27" s="44"/>
    </row>
    <row r="28" s="1" customFormat="1" ht="12" customHeight="1">
      <c r="B28" s="44"/>
      <c r="D28" s="141" t="s">
        <v>44</v>
      </c>
      <c r="I28" s="143"/>
      <c r="L28" s="44"/>
    </row>
    <row r="29" s="7" customFormat="1" ht="16.5" customHeight="1">
      <c r="B29" s="150"/>
      <c r="E29" s="151" t="s">
        <v>79</v>
      </c>
      <c r="F29" s="151"/>
      <c r="G29" s="151"/>
      <c r="H29" s="151"/>
      <c r="I29" s="152"/>
      <c r="L29" s="150"/>
    </row>
    <row r="30" s="1" customFormat="1" ht="6.96" customHeight="1">
      <c r="B30" s="44"/>
      <c r="I30" s="143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3"/>
      <c r="J31" s="72"/>
      <c r="K31" s="72"/>
      <c r="L31" s="44"/>
    </row>
    <row r="32" s="1" customFormat="1" ht="25.44" customHeight="1">
      <c r="B32" s="44"/>
      <c r="D32" s="154" t="s">
        <v>46</v>
      </c>
      <c r="I32" s="143"/>
      <c r="J32" s="155">
        <f>ROUND(J90,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3"/>
      <c r="J33" s="72"/>
      <c r="K33" s="72"/>
      <c r="L33" s="44"/>
    </row>
    <row r="34" s="1" customFormat="1" ht="14.4" customHeight="1">
      <c r="B34" s="44"/>
      <c r="F34" s="156" t="s">
        <v>48</v>
      </c>
      <c r="I34" s="157" t="s">
        <v>47</v>
      </c>
      <c r="J34" s="156" t="s">
        <v>49</v>
      </c>
      <c r="L34" s="44"/>
    </row>
    <row r="35" s="1" customFormat="1" ht="14.4" customHeight="1">
      <c r="B35" s="44"/>
      <c r="D35" s="141" t="s">
        <v>50</v>
      </c>
      <c r="E35" s="141" t="s">
        <v>51</v>
      </c>
      <c r="F35" s="158">
        <f>ROUND((SUM(BE90:BE126)),  2)</f>
        <v>0</v>
      </c>
      <c r="I35" s="159">
        <v>0.20999999999999999</v>
      </c>
      <c r="J35" s="158">
        <f>ROUND(((SUM(BE90:BE126))*I35),  2)</f>
        <v>0</v>
      </c>
      <c r="L35" s="44"/>
    </row>
    <row r="36" s="1" customFormat="1" ht="14.4" customHeight="1">
      <c r="B36" s="44"/>
      <c r="E36" s="141" t="s">
        <v>52</v>
      </c>
      <c r="F36" s="158">
        <f>ROUND((SUM(BF90:BF126)),  2)</f>
        <v>0</v>
      </c>
      <c r="I36" s="159">
        <v>0.14999999999999999</v>
      </c>
      <c r="J36" s="158">
        <f>ROUND(((SUM(BF90:BF126))*I36),  2)</f>
        <v>0</v>
      </c>
      <c r="L36" s="44"/>
    </row>
    <row r="37" hidden="1" s="1" customFormat="1" ht="14.4" customHeight="1">
      <c r="B37" s="44"/>
      <c r="E37" s="141" t="s">
        <v>53</v>
      </c>
      <c r="F37" s="158">
        <f>ROUND((SUM(BG90:BG126)),  2)</f>
        <v>0</v>
      </c>
      <c r="I37" s="159">
        <v>0.20999999999999999</v>
      </c>
      <c r="J37" s="158">
        <f>0</f>
        <v>0</v>
      </c>
      <c r="L37" s="44"/>
    </row>
    <row r="38" hidden="1" s="1" customFormat="1" ht="14.4" customHeight="1">
      <c r="B38" s="44"/>
      <c r="E38" s="141" t="s">
        <v>54</v>
      </c>
      <c r="F38" s="158">
        <f>ROUND((SUM(BH90:BH126)),  2)</f>
        <v>0</v>
      </c>
      <c r="I38" s="159">
        <v>0.14999999999999999</v>
      </c>
      <c r="J38" s="158">
        <f>0</f>
        <v>0</v>
      </c>
      <c r="L38" s="44"/>
    </row>
    <row r="39" hidden="1" s="1" customFormat="1" ht="14.4" customHeight="1">
      <c r="B39" s="44"/>
      <c r="E39" s="141" t="s">
        <v>55</v>
      </c>
      <c r="F39" s="158">
        <f>ROUND((SUM(BI90:BI126)),  2)</f>
        <v>0</v>
      </c>
      <c r="I39" s="159">
        <v>0</v>
      </c>
      <c r="J39" s="158">
        <f>0</f>
        <v>0</v>
      </c>
      <c r="L39" s="44"/>
    </row>
    <row r="40" s="1" customFormat="1" ht="6.96" customHeight="1">
      <c r="B40" s="44"/>
      <c r="I40" s="143"/>
      <c r="L40" s="44"/>
    </row>
    <row r="41" s="1" customFormat="1" ht="25.44" customHeight="1">
      <c r="B41" s="44"/>
      <c r="C41" s="160"/>
      <c r="D41" s="161" t="s">
        <v>56</v>
      </c>
      <c r="E41" s="162"/>
      <c r="F41" s="162"/>
      <c r="G41" s="163" t="s">
        <v>57</v>
      </c>
      <c r="H41" s="164" t="s">
        <v>58</v>
      </c>
      <c r="I41" s="165"/>
      <c r="J41" s="166">
        <f>SUM(J32:J39)</f>
        <v>0</v>
      </c>
      <c r="K41" s="167"/>
      <c r="L41" s="44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4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4"/>
    </row>
    <row r="47" s="1" customFormat="1" ht="24.96" customHeight="1">
      <c r="B47" s="39"/>
      <c r="C47" s="23" t="s">
        <v>125</v>
      </c>
      <c r="D47" s="40"/>
      <c r="E47" s="40"/>
      <c r="F47" s="40"/>
      <c r="G47" s="40"/>
      <c r="H47" s="40"/>
      <c r="I47" s="143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3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3"/>
      <c r="J49" s="40"/>
      <c r="K49" s="40"/>
      <c r="L49" s="44"/>
    </row>
    <row r="50" s="1" customFormat="1" ht="16.5" customHeight="1">
      <c r="B50" s="39"/>
      <c r="C50" s="40"/>
      <c r="D50" s="40"/>
      <c r="E50" s="174" t="str">
        <f>E7</f>
        <v>Stavební úpravy ZŠ - učebna chemie a WC imobilní, ul. Letců R.A.F., Nymburk</v>
      </c>
      <c r="F50" s="32"/>
      <c r="G50" s="32"/>
      <c r="H50" s="32"/>
      <c r="I50" s="143"/>
      <c r="J50" s="40"/>
      <c r="K50" s="40"/>
      <c r="L50" s="44"/>
    </row>
    <row r="51" ht="12" customHeight="1">
      <c r="B51" s="21"/>
      <c r="C51" s="32" t="s">
        <v>120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9"/>
      <c r="C52" s="40"/>
      <c r="D52" s="40"/>
      <c r="E52" s="174" t="s">
        <v>121</v>
      </c>
      <c r="F52" s="40"/>
      <c r="G52" s="40"/>
      <c r="H52" s="40"/>
      <c r="I52" s="143"/>
      <c r="J52" s="40"/>
      <c r="K52" s="40"/>
      <c r="L52" s="44"/>
    </row>
    <row r="53" s="1" customFormat="1" ht="12" customHeight="1">
      <c r="B53" s="39"/>
      <c r="C53" s="32" t="s">
        <v>122</v>
      </c>
      <c r="D53" s="40"/>
      <c r="E53" s="40"/>
      <c r="F53" s="40"/>
      <c r="G53" s="40"/>
      <c r="H53" s="40"/>
      <c r="I53" s="143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2 - zdravotní technika</v>
      </c>
      <c r="F54" s="40"/>
      <c r="G54" s="40"/>
      <c r="H54" s="40"/>
      <c r="I54" s="143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3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>ul. Letců R.A.F., Nymburk</v>
      </c>
      <c r="G56" s="40"/>
      <c r="H56" s="40"/>
      <c r="I56" s="145" t="s">
        <v>24</v>
      </c>
      <c r="J56" s="68" t="str">
        <f>IF(J14="","",J14)</f>
        <v>12. 11. 2020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3"/>
      <c r="J57" s="40"/>
      <c r="K57" s="40"/>
      <c r="L57" s="44"/>
    </row>
    <row r="58" s="1" customFormat="1" ht="24.9" customHeight="1">
      <c r="B58" s="39"/>
      <c r="C58" s="32" t="s">
        <v>30</v>
      </c>
      <c r="D58" s="40"/>
      <c r="E58" s="40"/>
      <c r="F58" s="27" t="str">
        <f>E17</f>
        <v>ZŠ a MŠ Letců R.A.F. 1989 - p.o. Nymburk</v>
      </c>
      <c r="G58" s="40"/>
      <c r="H58" s="40"/>
      <c r="I58" s="145" t="s">
        <v>38</v>
      </c>
      <c r="J58" s="37" t="str">
        <f>E23</f>
        <v xml:space="preserve">S atelier s.r.o., Palackého 920, Náchod   </v>
      </c>
      <c r="K58" s="40"/>
      <c r="L58" s="44"/>
    </row>
    <row r="59" s="1" customFormat="1" ht="24.9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5" t="s">
        <v>43</v>
      </c>
      <c r="J59" s="37" t="str">
        <f>E26</f>
        <v xml:space="preserve">S atelier s.r.o., Palackého 920, Náchod   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3"/>
      <c r="J60" s="40"/>
      <c r="K60" s="40"/>
      <c r="L60" s="44"/>
    </row>
    <row r="61" s="1" customFormat="1" ht="29.28" customHeight="1">
      <c r="B61" s="39"/>
      <c r="C61" s="175" t="s">
        <v>126</v>
      </c>
      <c r="D61" s="176"/>
      <c r="E61" s="176"/>
      <c r="F61" s="176"/>
      <c r="G61" s="176"/>
      <c r="H61" s="176"/>
      <c r="I61" s="177"/>
      <c r="J61" s="178" t="s">
        <v>127</v>
      </c>
      <c r="K61" s="176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3"/>
      <c r="J62" s="40"/>
      <c r="K62" s="40"/>
      <c r="L62" s="44"/>
    </row>
    <row r="63" s="1" customFormat="1" ht="22.8" customHeight="1">
      <c r="B63" s="39"/>
      <c r="C63" s="179" t="s">
        <v>78</v>
      </c>
      <c r="D63" s="40"/>
      <c r="E63" s="40"/>
      <c r="F63" s="40"/>
      <c r="G63" s="40"/>
      <c r="H63" s="40"/>
      <c r="I63" s="143"/>
      <c r="J63" s="98">
        <f>J90</f>
        <v>0</v>
      </c>
      <c r="K63" s="40"/>
      <c r="L63" s="44"/>
      <c r="AU63" s="17" t="s">
        <v>128</v>
      </c>
    </row>
    <row r="64" s="8" customFormat="1" ht="24.96" customHeight="1">
      <c r="B64" s="180"/>
      <c r="C64" s="181"/>
      <c r="D64" s="182" t="s">
        <v>665</v>
      </c>
      <c r="E64" s="183"/>
      <c r="F64" s="183"/>
      <c r="G64" s="183"/>
      <c r="H64" s="183"/>
      <c r="I64" s="184"/>
      <c r="J64" s="185">
        <f>J91</f>
        <v>0</v>
      </c>
      <c r="K64" s="181"/>
      <c r="L64" s="186"/>
    </row>
    <row r="65" s="9" customFormat="1" ht="19.92" customHeight="1">
      <c r="B65" s="187"/>
      <c r="C65" s="122"/>
      <c r="D65" s="188" t="s">
        <v>666</v>
      </c>
      <c r="E65" s="189"/>
      <c r="F65" s="189"/>
      <c r="G65" s="189"/>
      <c r="H65" s="189"/>
      <c r="I65" s="190"/>
      <c r="J65" s="191">
        <f>J92</f>
        <v>0</v>
      </c>
      <c r="K65" s="122"/>
      <c r="L65" s="192"/>
    </row>
    <row r="66" s="9" customFormat="1" ht="19.92" customHeight="1">
      <c r="B66" s="187"/>
      <c r="C66" s="122"/>
      <c r="D66" s="188" t="s">
        <v>667</v>
      </c>
      <c r="E66" s="189"/>
      <c r="F66" s="189"/>
      <c r="G66" s="189"/>
      <c r="H66" s="189"/>
      <c r="I66" s="190"/>
      <c r="J66" s="191">
        <f>J104</f>
        <v>0</v>
      </c>
      <c r="K66" s="122"/>
      <c r="L66" s="192"/>
    </row>
    <row r="67" s="9" customFormat="1" ht="19.92" customHeight="1">
      <c r="B67" s="187"/>
      <c r="C67" s="122"/>
      <c r="D67" s="188" t="s">
        <v>668</v>
      </c>
      <c r="E67" s="189"/>
      <c r="F67" s="189"/>
      <c r="G67" s="189"/>
      <c r="H67" s="189"/>
      <c r="I67" s="190"/>
      <c r="J67" s="191">
        <f>J120</f>
        <v>0</v>
      </c>
      <c r="K67" s="122"/>
      <c r="L67" s="192"/>
    </row>
    <row r="68" s="8" customFormat="1" ht="24.96" customHeight="1">
      <c r="B68" s="180"/>
      <c r="C68" s="181"/>
      <c r="D68" s="182" t="s">
        <v>669</v>
      </c>
      <c r="E68" s="183"/>
      <c r="F68" s="183"/>
      <c r="G68" s="183"/>
      <c r="H68" s="183"/>
      <c r="I68" s="184"/>
      <c r="J68" s="185">
        <f>J125</f>
        <v>0</v>
      </c>
      <c r="K68" s="181"/>
      <c r="L68" s="186"/>
    </row>
    <row r="69" s="1" customFormat="1" ht="21.84" customHeight="1">
      <c r="B69" s="39"/>
      <c r="C69" s="40"/>
      <c r="D69" s="40"/>
      <c r="E69" s="40"/>
      <c r="F69" s="40"/>
      <c r="G69" s="40"/>
      <c r="H69" s="40"/>
      <c r="I69" s="143"/>
      <c r="J69" s="40"/>
      <c r="K69" s="40"/>
      <c r="L69" s="44"/>
    </row>
    <row r="70" s="1" customFormat="1" ht="6.96" customHeight="1">
      <c r="B70" s="58"/>
      <c r="C70" s="59"/>
      <c r="D70" s="59"/>
      <c r="E70" s="59"/>
      <c r="F70" s="59"/>
      <c r="G70" s="59"/>
      <c r="H70" s="59"/>
      <c r="I70" s="170"/>
      <c r="J70" s="59"/>
      <c r="K70" s="59"/>
      <c r="L70" s="44"/>
    </row>
    <row r="74" s="1" customFormat="1" ht="6.96" customHeight="1">
      <c r="B74" s="60"/>
      <c r="C74" s="61"/>
      <c r="D74" s="61"/>
      <c r="E74" s="61"/>
      <c r="F74" s="61"/>
      <c r="G74" s="61"/>
      <c r="H74" s="61"/>
      <c r="I74" s="173"/>
      <c r="J74" s="61"/>
      <c r="K74" s="61"/>
      <c r="L74" s="44"/>
    </row>
    <row r="75" s="1" customFormat="1" ht="24.96" customHeight="1">
      <c r="B75" s="39"/>
      <c r="C75" s="23" t="s">
        <v>143</v>
      </c>
      <c r="D75" s="40"/>
      <c r="E75" s="40"/>
      <c r="F75" s="40"/>
      <c r="G75" s="40"/>
      <c r="H75" s="40"/>
      <c r="I75" s="143"/>
      <c r="J75" s="40"/>
      <c r="K75" s="40"/>
      <c r="L75" s="44"/>
    </row>
    <row r="76" s="1" customFormat="1" ht="6.96" customHeight="1">
      <c r="B76" s="39"/>
      <c r="C76" s="40"/>
      <c r="D76" s="40"/>
      <c r="E76" s="40"/>
      <c r="F76" s="40"/>
      <c r="G76" s="40"/>
      <c r="H76" s="40"/>
      <c r="I76" s="143"/>
      <c r="J76" s="40"/>
      <c r="K76" s="40"/>
      <c r="L76" s="44"/>
    </row>
    <row r="77" s="1" customFormat="1" ht="12" customHeight="1">
      <c r="B77" s="39"/>
      <c r="C77" s="32" t="s">
        <v>16</v>
      </c>
      <c r="D77" s="40"/>
      <c r="E77" s="40"/>
      <c r="F77" s="40"/>
      <c r="G77" s="40"/>
      <c r="H77" s="40"/>
      <c r="I77" s="143"/>
      <c r="J77" s="40"/>
      <c r="K77" s="40"/>
      <c r="L77" s="44"/>
    </row>
    <row r="78" s="1" customFormat="1" ht="16.5" customHeight="1">
      <c r="B78" s="39"/>
      <c r="C78" s="40"/>
      <c r="D78" s="40"/>
      <c r="E78" s="174" t="str">
        <f>E7</f>
        <v>Stavební úpravy ZŠ - učebna chemie a WC imobilní, ul. Letců R.A.F., Nymburk</v>
      </c>
      <c r="F78" s="32"/>
      <c r="G78" s="32"/>
      <c r="H78" s="32"/>
      <c r="I78" s="143"/>
      <c r="J78" s="40"/>
      <c r="K78" s="40"/>
      <c r="L78" s="44"/>
    </row>
    <row r="79" ht="12" customHeight="1">
      <c r="B79" s="21"/>
      <c r="C79" s="32" t="s">
        <v>120</v>
      </c>
      <c r="D79" s="22"/>
      <c r="E79" s="22"/>
      <c r="F79" s="22"/>
      <c r="G79" s="22"/>
      <c r="H79" s="22"/>
      <c r="I79" s="136"/>
      <c r="J79" s="22"/>
      <c r="K79" s="22"/>
      <c r="L79" s="20"/>
    </row>
    <row r="80" s="1" customFormat="1" ht="16.5" customHeight="1">
      <c r="B80" s="39"/>
      <c r="C80" s="40"/>
      <c r="D80" s="40"/>
      <c r="E80" s="174" t="s">
        <v>121</v>
      </c>
      <c r="F80" s="40"/>
      <c r="G80" s="40"/>
      <c r="H80" s="40"/>
      <c r="I80" s="143"/>
      <c r="J80" s="40"/>
      <c r="K80" s="40"/>
      <c r="L80" s="44"/>
    </row>
    <row r="81" s="1" customFormat="1" ht="12" customHeight="1">
      <c r="B81" s="39"/>
      <c r="C81" s="32" t="s">
        <v>122</v>
      </c>
      <c r="D81" s="40"/>
      <c r="E81" s="40"/>
      <c r="F81" s="40"/>
      <c r="G81" s="40"/>
      <c r="H81" s="40"/>
      <c r="I81" s="143"/>
      <c r="J81" s="40"/>
      <c r="K81" s="40"/>
      <c r="L81" s="44"/>
    </row>
    <row r="82" s="1" customFormat="1" ht="16.5" customHeight="1">
      <c r="B82" s="39"/>
      <c r="C82" s="40"/>
      <c r="D82" s="40"/>
      <c r="E82" s="65" t="str">
        <f>E11</f>
        <v>2 - zdravotní technika</v>
      </c>
      <c r="F82" s="40"/>
      <c r="G82" s="40"/>
      <c r="H82" s="40"/>
      <c r="I82" s="143"/>
      <c r="J82" s="40"/>
      <c r="K82" s="40"/>
      <c r="L82" s="44"/>
    </row>
    <row r="83" s="1" customFormat="1" ht="6.96" customHeight="1">
      <c r="B83" s="39"/>
      <c r="C83" s="40"/>
      <c r="D83" s="40"/>
      <c r="E83" s="40"/>
      <c r="F83" s="40"/>
      <c r="G83" s="40"/>
      <c r="H83" s="40"/>
      <c r="I83" s="143"/>
      <c r="J83" s="40"/>
      <c r="K83" s="40"/>
      <c r="L83" s="44"/>
    </row>
    <row r="84" s="1" customFormat="1" ht="12" customHeight="1">
      <c r="B84" s="39"/>
      <c r="C84" s="32" t="s">
        <v>22</v>
      </c>
      <c r="D84" s="40"/>
      <c r="E84" s="40"/>
      <c r="F84" s="27" t="str">
        <f>F14</f>
        <v>ul. Letců R.A.F., Nymburk</v>
      </c>
      <c r="G84" s="40"/>
      <c r="H84" s="40"/>
      <c r="I84" s="145" t="s">
        <v>24</v>
      </c>
      <c r="J84" s="68" t="str">
        <f>IF(J14="","",J14)</f>
        <v>12. 11. 2020</v>
      </c>
      <c r="K84" s="40"/>
      <c r="L84" s="44"/>
    </row>
    <row r="85" s="1" customFormat="1" ht="6.96" customHeight="1">
      <c r="B85" s="39"/>
      <c r="C85" s="40"/>
      <c r="D85" s="40"/>
      <c r="E85" s="40"/>
      <c r="F85" s="40"/>
      <c r="G85" s="40"/>
      <c r="H85" s="40"/>
      <c r="I85" s="143"/>
      <c r="J85" s="40"/>
      <c r="K85" s="40"/>
      <c r="L85" s="44"/>
    </row>
    <row r="86" s="1" customFormat="1" ht="24.9" customHeight="1">
      <c r="B86" s="39"/>
      <c r="C86" s="32" t="s">
        <v>30</v>
      </c>
      <c r="D86" s="40"/>
      <c r="E86" s="40"/>
      <c r="F86" s="27" t="str">
        <f>E17</f>
        <v>ZŠ a MŠ Letců R.A.F. 1989 - p.o. Nymburk</v>
      </c>
      <c r="G86" s="40"/>
      <c r="H86" s="40"/>
      <c r="I86" s="145" t="s">
        <v>38</v>
      </c>
      <c r="J86" s="37" t="str">
        <f>E23</f>
        <v xml:space="preserve">S atelier s.r.o., Palackého 920, Náchod   </v>
      </c>
      <c r="K86" s="40"/>
      <c r="L86" s="44"/>
    </row>
    <row r="87" s="1" customFormat="1" ht="24.9" customHeight="1">
      <c r="B87" s="39"/>
      <c r="C87" s="32" t="s">
        <v>36</v>
      </c>
      <c r="D87" s="40"/>
      <c r="E87" s="40"/>
      <c r="F87" s="27" t="str">
        <f>IF(E20="","",E20)</f>
        <v>Vyplň údaj</v>
      </c>
      <c r="G87" s="40"/>
      <c r="H87" s="40"/>
      <c r="I87" s="145" t="s">
        <v>43</v>
      </c>
      <c r="J87" s="37" t="str">
        <f>E26</f>
        <v xml:space="preserve">S atelier s.r.o., Palackého 920, Náchod   </v>
      </c>
      <c r="K87" s="40"/>
      <c r="L87" s="44"/>
    </row>
    <row r="88" s="1" customFormat="1" ht="10.32" customHeight="1">
      <c r="B88" s="39"/>
      <c r="C88" s="40"/>
      <c r="D88" s="40"/>
      <c r="E88" s="40"/>
      <c r="F88" s="40"/>
      <c r="G88" s="40"/>
      <c r="H88" s="40"/>
      <c r="I88" s="143"/>
      <c r="J88" s="40"/>
      <c r="K88" s="40"/>
      <c r="L88" s="44"/>
    </row>
    <row r="89" s="10" customFormat="1" ht="29.28" customHeight="1">
      <c r="B89" s="193"/>
      <c r="C89" s="194" t="s">
        <v>144</v>
      </c>
      <c r="D89" s="195" t="s">
        <v>65</v>
      </c>
      <c r="E89" s="195" t="s">
        <v>61</v>
      </c>
      <c r="F89" s="195" t="s">
        <v>62</v>
      </c>
      <c r="G89" s="195" t="s">
        <v>145</v>
      </c>
      <c r="H89" s="195" t="s">
        <v>146</v>
      </c>
      <c r="I89" s="196" t="s">
        <v>147</v>
      </c>
      <c r="J89" s="195" t="s">
        <v>127</v>
      </c>
      <c r="K89" s="197" t="s">
        <v>148</v>
      </c>
      <c r="L89" s="198"/>
      <c r="M89" s="88" t="s">
        <v>79</v>
      </c>
      <c r="N89" s="89" t="s">
        <v>50</v>
      </c>
      <c r="O89" s="89" t="s">
        <v>149</v>
      </c>
      <c r="P89" s="89" t="s">
        <v>150</v>
      </c>
      <c r="Q89" s="89" t="s">
        <v>151</v>
      </c>
      <c r="R89" s="89" t="s">
        <v>152</v>
      </c>
      <c r="S89" s="89" t="s">
        <v>153</v>
      </c>
      <c r="T89" s="90" t="s">
        <v>154</v>
      </c>
    </row>
    <row r="90" s="1" customFormat="1" ht="22.8" customHeight="1">
      <c r="B90" s="39"/>
      <c r="C90" s="95" t="s">
        <v>155</v>
      </c>
      <c r="D90" s="40"/>
      <c r="E90" s="40"/>
      <c r="F90" s="40"/>
      <c r="G90" s="40"/>
      <c r="H90" s="40"/>
      <c r="I90" s="143"/>
      <c r="J90" s="199">
        <f>BK90</f>
        <v>0</v>
      </c>
      <c r="K90" s="40"/>
      <c r="L90" s="44"/>
      <c r="M90" s="91"/>
      <c r="N90" s="92"/>
      <c r="O90" s="92"/>
      <c r="P90" s="200">
        <f>P91+P125</f>
        <v>0</v>
      </c>
      <c r="Q90" s="92"/>
      <c r="R90" s="200">
        <f>R91+R125</f>
        <v>0.18085000000000001</v>
      </c>
      <c r="S90" s="92"/>
      <c r="T90" s="201">
        <f>T91+T125</f>
        <v>0</v>
      </c>
      <c r="AT90" s="17" t="s">
        <v>80</v>
      </c>
      <c r="AU90" s="17" t="s">
        <v>128</v>
      </c>
      <c r="BK90" s="202">
        <f>BK91+BK125</f>
        <v>0</v>
      </c>
    </row>
    <row r="91" s="11" customFormat="1" ht="25.92" customHeight="1">
      <c r="B91" s="203"/>
      <c r="C91" s="204"/>
      <c r="D91" s="205" t="s">
        <v>80</v>
      </c>
      <c r="E91" s="206" t="s">
        <v>253</v>
      </c>
      <c r="F91" s="206" t="s">
        <v>670</v>
      </c>
      <c r="G91" s="204"/>
      <c r="H91" s="204"/>
      <c r="I91" s="207"/>
      <c r="J91" s="208">
        <f>BK91</f>
        <v>0</v>
      </c>
      <c r="K91" s="204"/>
      <c r="L91" s="209"/>
      <c r="M91" s="210"/>
      <c r="N91" s="211"/>
      <c r="O91" s="211"/>
      <c r="P91" s="212">
        <f>P92+P104+P120</f>
        <v>0</v>
      </c>
      <c r="Q91" s="211"/>
      <c r="R91" s="212">
        <f>R92+R104+R120</f>
        <v>0.18085000000000001</v>
      </c>
      <c r="S91" s="211"/>
      <c r="T91" s="213">
        <f>T92+T104+T120</f>
        <v>0</v>
      </c>
      <c r="AR91" s="214" t="s">
        <v>90</v>
      </c>
      <c r="AT91" s="215" t="s">
        <v>80</v>
      </c>
      <c r="AU91" s="215" t="s">
        <v>81</v>
      </c>
      <c r="AY91" s="214" t="s">
        <v>158</v>
      </c>
      <c r="BK91" s="216">
        <f>BK92+BK104+BK120</f>
        <v>0</v>
      </c>
    </row>
    <row r="92" s="11" customFormat="1" ht="22.8" customHeight="1">
      <c r="B92" s="203"/>
      <c r="C92" s="204"/>
      <c r="D92" s="205" t="s">
        <v>80</v>
      </c>
      <c r="E92" s="217" t="s">
        <v>671</v>
      </c>
      <c r="F92" s="217" t="s">
        <v>672</v>
      </c>
      <c r="G92" s="204"/>
      <c r="H92" s="204"/>
      <c r="I92" s="207"/>
      <c r="J92" s="218">
        <f>BK92</f>
        <v>0</v>
      </c>
      <c r="K92" s="204"/>
      <c r="L92" s="209"/>
      <c r="M92" s="210"/>
      <c r="N92" s="211"/>
      <c r="O92" s="211"/>
      <c r="P92" s="212">
        <f>SUM(P93:P103)</f>
        <v>0</v>
      </c>
      <c r="Q92" s="211"/>
      <c r="R92" s="212">
        <f>SUM(R93:R103)</f>
        <v>0.040150000000000005</v>
      </c>
      <c r="S92" s="211"/>
      <c r="T92" s="213">
        <f>SUM(T93:T103)</f>
        <v>0</v>
      </c>
      <c r="AR92" s="214" t="s">
        <v>90</v>
      </c>
      <c r="AT92" s="215" t="s">
        <v>80</v>
      </c>
      <c r="AU92" s="215" t="s">
        <v>88</v>
      </c>
      <c r="AY92" s="214" t="s">
        <v>158</v>
      </c>
      <c r="BK92" s="216">
        <f>SUM(BK93:BK103)</f>
        <v>0</v>
      </c>
    </row>
    <row r="93" s="1" customFormat="1" ht="16.5" customHeight="1">
      <c r="B93" s="39"/>
      <c r="C93" s="219" t="s">
        <v>88</v>
      </c>
      <c r="D93" s="219" t="s">
        <v>160</v>
      </c>
      <c r="E93" s="220" t="s">
        <v>673</v>
      </c>
      <c r="F93" s="221" t="s">
        <v>674</v>
      </c>
      <c r="G93" s="222" t="s">
        <v>341</v>
      </c>
      <c r="H93" s="223">
        <v>1</v>
      </c>
      <c r="I93" s="224"/>
      <c r="J93" s="225">
        <f>ROUND(I93*H93,2)</f>
        <v>0</v>
      </c>
      <c r="K93" s="221" t="s">
        <v>675</v>
      </c>
      <c r="L93" s="44"/>
      <c r="M93" s="226" t="s">
        <v>79</v>
      </c>
      <c r="N93" s="227" t="s">
        <v>51</v>
      </c>
      <c r="O93" s="80"/>
      <c r="P93" s="228">
        <f>O93*H93</f>
        <v>0</v>
      </c>
      <c r="Q93" s="228">
        <v>0.01064</v>
      </c>
      <c r="R93" s="228">
        <f>Q93*H93</f>
        <v>0.01064</v>
      </c>
      <c r="S93" s="228">
        <v>0</v>
      </c>
      <c r="T93" s="229">
        <f>S93*H93</f>
        <v>0</v>
      </c>
      <c r="AR93" s="17" t="s">
        <v>256</v>
      </c>
      <c r="AT93" s="17" t="s">
        <v>160</v>
      </c>
      <c r="AU93" s="17" t="s">
        <v>90</v>
      </c>
      <c r="AY93" s="17" t="s">
        <v>158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17" t="s">
        <v>88</v>
      </c>
      <c r="BK93" s="230">
        <f>ROUND(I93*H93,2)</f>
        <v>0</v>
      </c>
      <c r="BL93" s="17" t="s">
        <v>256</v>
      </c>
      <c r="BM93" s="17" t="s">
        <v>676</v>
      </c>
    </row>
    <row r="94" s="1" customFormat="1" ht="16.5" customHeight="1">
      <c r="B94" s="39"/>
      <c r="C94" s="219" t="s">
        <v>90</v>
      </c>
      <c r="D94" s="219" t="s">
        <v>160</v>
      </c>
      <c r="E94" s="220" t="s">
        <v>677</v>
      </c>
      <c r="F94" s="221" t="s">
        <v>678</v>
      </c>
      <c r="G94" s="222" t="s">
        <v>341</v>
      </c>
      <c r="H94" s="223">
        <v>1</v>
      </c>
      <c r="I94" s="224"/>
      <c r="J94" s="225">
        <f>ROUND(I94*H94,2)</f>
        <v>0</v>
      </c>
      <c r="K94" s="221" t="s">
        <v>679</v>
      </c>
      <c r="L94" s="44"/>
      <c r="M94" s="226" t="s">
        <v>79</v>
      </c>
      <c r="N94" s="227" t="s">
        <v>51</v>
      </c>
      <c r="O94" s="80"/>
      <c r="P94" s="228">
        <f>O94*H94</f>
        <v>0</v>
      </c>
      <c r="Q94" s="228">
        <v>0.016320000000000001</v>
      </c>
      <c r="R94" s="228">
        <f>Q94*H94</f>
        <v>0.016320000000000001</v>
      </c>
      <c r="S94" s="228">
        <v>0</v>
      </c>
      <c r="T94" s="229">
        <f>S94*H94</f>
        <v>0</v>
      </c>
      <c r="AR94" s="17" t="s">
        <v>256</v>
      </c>
      <c r="AT94" s="17" t="s">
        <v>160</v>
      </c>
      <c r="AU94" s="17" t="s">
        <v>90</v>
      </c>
      <c r="AY94" s="17" t="s">
        <v>158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88</v>
      </c>
      <c r="BK94" s="230">
        <f>ROUND(I94*H94,2)</f>
        <v>0</v>
      </c>
      <c r="BL94" s="17" t="s">
        <v>256</v>
      </c>
      <c r="BM94" s="17" t="s">
        <v>680</v>
      </c>
    </row>
    <row r="95" s="1" customFormat="1" ht="16.5" customHeight="1">
      <c r="B95" s="39"/>
      <c r="C95" s="219" t="s">
        <v>97</v>
      </c>
      <c r="D95" s="219" t="s">
        <v>160</v>
      </c>
      <c r="E95" s="220" t="s">
        <v>681</v>
      </c>
      <c r="F95" s="221" t="s">
        <v>682</v>
      </c>
      <c r="G95" s="222" t="s">
        <v>341</v>
      </c>
      <c r="H95" s="223">
        <v>1</v>
      </c>
      <c r="I95" s="224"/>
      <c r="J95" s="225">
        <f>ROUND(I95*H95,2)</f>
        <v>0</v>
      </c>
      <c r="K95" s="221" t="s">
        <v>675</v>
      </c>
      <c r="L95" s="44"/>
      <c r="M95" s="226" t="s">
        <v>79</v>
      </c>
      <c r="N95" s="227" t="s">
        <v>51</v>
      </c>
      <c r="O95" s="80"/>
      <c r="P95" s="228">
        <f>O95*H95</f>
        <v>0</v>
      </c>
      <c r="Q95" s="228">
        <v>0.00157</v>
      </c>
      <c r="R95" s="228">
        <f>Q95*H95</f>
        <v>0.00157</v>
      </c>
      <c r="S95" s="228">
        <v>0</v>
      </c>
      <c r="T95" s="229">
        <f>S95*H95</f>
        <v>0</v>
      </c>
      <c r="AR95" s="17" t="s">
        <v>256</v>
      </c>
      <c r="AT95" s="17" t="s">
        <v>160</v>
      </c>
      <c r="AU95" s="17" t="s">
        <v>90</v>
      </c>
      <c r="AY95" s="17" t="s">
        <v>158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17" t="s">
        <v>88</v>
      </c>
      <c r="BK95" s="230">
        <f>ROUND(I95*H95,2)</f>
        <v>0</v>
      </c>
      <c r="BL95" s="17" t="s">
        <v>256</v>
      </c>
      <c r="BM95" s="17" t="s">
        <v>683</v>
      </c>
    </row>
    <row r="96" s="1" customFormat="1" ht="16.5" customHeight="1">
      <c r="B96" s="39"/>
      <c r="C96" s="219" t="s">
        <v>100</v>
      </c>
      <c r="D96" s="219" t="s">
        <v>160</v>
      </c>
      <c r="E96" s="220" t="s">
        <v>684</v>
      </c>
      <c r="F96" s="221" t="s">
        <v>685</v>
      </c>
      <c r="G96" s="222" t="s">
        <v>341</v>
      </c>
      <c r="H96" s="223">
        <v>1</v>
      </c>
      <c r="I96" s="224"/>
      <c r="J96" s="225">
        <f>ROUND(I96*H96,2)</f>
        <v>0</v>
      </c>
      <c r="K96" s="221" t="s">
        <v>679</v>
      </c>
      <c r="L96" s="44"/>
      <c r="M96" s="226" t="s">
        <v>79</v>
      </c>
      <c r="N96" s="227" t="s">
        <v>51</v>
      </c>
      <c r="O96" s="80"/>
      <c r="P96" s="228">
        <f>O96*H96</f>
        <v>0</v>
      </c>
      <c r="Q96" s="228">
        <v>0.0020200000000000001</v>
      </c>
      <c r="R96" s="228">
        <f>Q96*H96</f>
        <v>0.0020200000000000001</v>
      </c>
      <c r="S96" s="228">
        <v>0</v>
      </c>
      <c r="T96" s="229">
        <f>S96*H96</f>
        <v>0</v>
      </c>
      <c r="AR96" s="17" t="s">
        <v>256</v>
      </c>
      <c r="AT96" s="17" t="s">
        <v>160</v>
      </c>
      <c r="AU96" s="17" t="s">
        <v>90</v>
      </c>
      <c r="AY96" s="17" t="s">
        <v>158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17" t="s">
        <v>88</v>
      </c>
      <c r="BK96" s="230">
        <f>ROUND(I96*H96,2)</f>
        <v>0</v>
      </c>
      <c r="BL96" s="17" t="s">
        <v>256</v>
      </c>
      <c r="BM96" s="17" t="s">
        <v>686</v>
      </c>
    </row>
    <row r="97" s="1" customFormat="1" ht="16.5" customHeight="1">
      <c r="B97" s="39"/>
      <c r="C97" s="219" t="s">
        <v>103</v>
      </c>
      <c r="D97" s="219" t="s">
        <v>160</v>
      </c>
      <c r="E97" s="220" t="s">
        <v>687</v>
      </c>
      <c r="F97" s="221" t="s">
        <v>688</v>
      </c>
      <c r="G97" s="222" t="s">
        <v>341</v>
      </c>
      <c r="H97" s="223">
        <v>1</v>
      </c>
      <c r="I97" s="224"/>
      <c r="J97" s="225">
        <f>ROUND(I97*H97,2)</f>
        <v>0</v>
      </c>
      <c r="K97" s="221" t="s">
        <v>675</v>
      </c>
      <c r="L97" s="44"/>
      <c r="M97" s="226" t="s">
        <v>79</v>
      </c>
      <c r="N97" s="227" t="s">
        <v>51</v>
      </c>
      <c r="O97" s="80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17" t="s">
        <v>256</v>
      </c>
      <c r="AT97" s="17" t="s">
        <v>160</v>
      </c>
      <c r="AU97" s="17" t="s">
        <v>90</v>
      </c>
      <c r="AY97" s="17" t="s">
        <v>158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17" t="s">
        <v>88</v>
      </c>
      <c r="BK97" s="230">
        <f>ROUND(I97*H97,2)</f>
        <v>0</v>
      </c>
      <c r="BL97" s="17" t="s">
        <v>256</v>
      </c>
      <c r="BM97" s="17" t="s">
        <v>689</v>
      </c>
    </row>
    <row r="98" s="1" customFormat="1" ht="16.5" customHeight="1">
      <c r="B98" s="39"/>
      <c r="C98" s="219" t="s">
        <v>106</v>
      </c>
      <c r="D98" s="219" t="s">
        <v>160</v>
      </c>
      <c r="E98" s="220" t="s">
        <v>690</v>
      </c>
      <c r="F98" s="221" t="s">
        <v>691</v>
      </c>
      <c r="G98" s="222" t="s">
        <v>341</v>
      </c>
      <c r="H98" s="223">
        <v>1</v>
      </c>
      <c r="I98" s="224"/>
      <c r="J98" s="225">
        <f>ROUND(I98*H98,2)</f>
        <v>0</v>
      </c>
      <c r="K98" s="221" t="s">
        <v>679</v>
      </c>
      <c r="L98" s="44"/>
      <c r="M98" s="226" t="s">
        <v>79</v>
      </c>
      <c r="N98" s="227" t="s">
        <v>51</v>
      </c>
      <c r="O98" s="80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17" t="s">
        <v>256</v>
      </c>
      <c r="AT98" s="17" t="s">
        <v>160</v>
      </c>
      <c r="AU98" s="17" t="s">
        <v>90</v>
      </c>
      <c r="AY98" s="17" t="s">
        <v>158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17" t="s">
        <v>88</v>
      </c>
      <c r="BK98" s="230">
        <f>ROUND(I98*H98,2)</f>
        <v>0</v>
      </c>
      <c r="BL98" s="17" t="s">
        <v>256</v>
      </c>
      <c r="BM98" s="17" t="s">
        <v>692</v>
      </c>
    </row>
    <row r="99" s="1" customFormat="1" ht="16.5" customHeight="1">
      <c r="B99" s="39"/>
      <c r="C99" s="219" t="s">
        <v>204</v>
      </c>
      <c r="D99" s="219" t="s">
        <v>160</v>
      </c>
      <c r="E99" s="220" t="s">
        <v>693</v>
      </c>
      <c r="F99" s="221" t="s">
        <v>694</v>
      </c>
      <c r="G99" s="222" t="s">
        <v>181</v>
      </c>
      <c r="H99" s="223">
        <v>20</v>
      </c>
      <c r="I99" s="224"/>
      <c r="J99" s="225">
        <f>ROUND(I99*H99,2)</f>
        <v>0</v>
      </c>
      <c r="K99" s="221" t="s">
        <v>679</v>
      </c>
      <c r="L99" s="44"/>
      <c r="M99" s="226" t="s">
        <v>79</v>
      </c>
      <c r="N99" s="227" t="s">
        <v>51</v>
      </c>
      <c r="O99" s="80"/>
      <c r="P99" s="228">
        <f>O99*H99</f>
        <v>0</v>
      </c>
      <c r="Q99" s="228">
        <v>0.00048000000000000001</v>
      </c>
      <c r="R99" s="228">
        <f>Q99*H99</f>
        <v>0.0096000000000000009</v>
      </c>
      <c r="S99" s="228">
        <v>0</v>
      </c>
      <c r="T99" s="229">
        <f>S99*H99</f>
        <v>0</v>
      </c>
      <c r="AR99" s="17" t="s">
        <v>256</v>
      </c>
      <c r="AT99" s="17" t="s">
        <v>160</v>
      </c>
      <c r="AU99" s="17" t="s">
        <v>90</v>
      </c>
      <c r="AY99" s="17" t="s">
        <v>158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17" t="s">
        <v>88</v>
      </c>
      <c r="BK99" s="230">
        <f>ROUND(I99*H99,2)</f>
        <v>0</v>
      </c>
      <c r="BL99" s="17" t="s">
        <v>256</v>
      </c>
      <c r="BM99" s="17" t="s">
        <v>695</v>
      </c>
    </row>
    <row r="100" s="1" customFormat="1" ht="16.5" customHeight="1">
      <c r="B100" s="39"/>
      <c r="C100" s="219" t="s">
        <v>209</v>
      </c>
      <c r="D100" s="219" t="s">
        <v>160</v>
      </c>
      <c r="E100" s="220" t="s">
        <v>696</v>
      </c>
      <c r="F100" s="221" t="s">
        <v>697</v>
      </c>
      <c r="G100" s="222" t="s">
        <v>341</v>
      </c>
      <c r="H100" s="223">
        <v>7</v>
      </c>
      <c r="I100" s="224"/>
      <c r="J100" s="225">
        <f>ROUND(I100*H100,2)</f>
        <v>0</v>
      </c>
      <c r="K100" s="221" t="s">
        <v>675</v>
      </c>
      <c r="L100" s="44"/>
      <c r="M100" s="226" t="s">
        <v>79</v>
      </c>
      <c r="N100" s="227" t="s">
        <v>51</v>
      </c>
      <c r="O100" s="80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17" t="s">
        <v>256</v>
      </c>
      <c r="AT100" s="17" t="s">
        <v>160</v>
      </c>
      <c r="AU100" s="17" t="s">
        <v>90</v>
      </c>
      <c r="AY100" s="17" t="s">
        <v>158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17" t="s">
        <v>88</v>
      </c>
      <c r="BK100" s="230">
        <f>ROUND(I100*H100,2)</f>
        <v>0</v>
      </c>
      <c r="BL100" s="17" t="s">
        <v>256</v>
      </c>
      <c r="BM100" s="17" t="s">
        <v>698</v>
      </c>
    </row>
    <row r="101" s="1" customFormat="1" ht="16.5" customHeight="1">
      <c r="B101" s="39"/>
      <c r="C101" s="219" t="s">
        <v>192</v>
      </c>
      <c r="D101" s="219" t="s">
        <v>160</v>
      </c>
      <c r="E101" s="220" t="s">
        <v>699</v>
      </c>
      <c r="F101" s="221" t="s">
        <v>700</v>
      </c>
      <c r="G101" s="222" t="s">
        <v>181</v>
      </c>
      <c r="H101" s="223">
        <v>20</v>
      </c>
      <c r="I101" s="224"/>
      <c r="J101" s="225">
        <f>ROUND(I101*H101,2)</f>
        <v>0</v>
      </c>
      <c r="K101" s="221" t="s">
        <v>675</v>
      </c>
      <c r="L101" s="44"/>
      <c r="M101" s="226" t="s">
        <v>79</v>
      </c>
      <c r="N101" s="227" t="s">
        <v>51</v>
      </c>
      <c r="O101" s="80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17" t="s">
        <v>256</v>
      </c>
      <c r="AT101" s="17" t="s">
        <v>160</v>
      </c>
      <c r="AU101" s="17" t="s">
        <v>90</v>
      </c>
      <c r="AY101" s="17" t="s">
        <v>158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17" t="s">
        <v>88</v>
      </c>
      <c r="BK101" s="230">
        <f>ROUND(I101*H101,2)</f>
        <v>0</v>
      </c>
      <c r="BL101" s="17" t="s">
        <v>256</v>
      </c>
      <c r="BM101" s="17" t="s">
        <v>701</v>
      </c>
    </row>
    <row r="102" s="1" customFormat="1" ht="16.5" customHeight="1">
      <c r="B102" s="39"/>
      <c r="C102" s="219" t="s">
        <v>218</v>
      </c>
      <c r="D102" s="219" t="s">
        <v>160</v>
      </c>
      <c r="E102" s="220" t="s">
        <v>702</v>
      </c>
      <c r="F102" s="221" t="s">
        <v>703</v>
      </c>
      <c r="G102" s="222" t="s">
        <v>341</v>
      </c>
      <c r="H102" s="223">
        <v>2</v>
      </c>
      <c r="I102" s="224"/>
      <c r="J102" s="225">
        <f>ROUND(I102*H102,2)</f>
        <v>0</v>
      </c>
      <c r="K102" s="221" t="s">
        <v>675</v>
      </c>
      <c r="L102" s="44"/>
      <c r="M102" s="226" t="s">
        <v>79</v>
      </c>
      <c r="N102" s="227" t="s">
        <v>51</v>
      </c>
      <c r="O102" s="80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17" t="s">
        <v>256</v>
      </c>
      <c r="AT102" s="17" t="s">
        <v>160</v>
      </c>
      <c r="AU102" s="17" t="s">
        <v>90</v>
      </c>
      <c r="AY102" s="17" t="s">
        <v>158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88</v>
      </c>
      <c r="BK102" s="230">
        <f>ROUND(I102*H102,2)</f>
        <v>0</v>
      </c>
      <c r="BL102" s="17" t="s">
        <v>256</v>
      </c>
      <c r="BM102" s="17" t="s">
        <v>704</v>
      </c>
    </row>
    <row r="103" s="1" customFormat="1" ht="22.5" customHeight="1">
      <c r="B103" s="39"/>
      <c r="C103" s="219" t="s">
        <v>229</v>
      </c>
      <c r="D103" s="219" t="s">
        <v>160</v>
      </c>
      <c r="E103" s="220" t="s">
        <v>705</v>
      </c>
      <c r="F103" s="221" t="s">
        <v>706</v>
      </c>
      <c r="G103" s="222" t="s">
        <v>207</v>
      </c>
      <c r="H103" s="223">
        <v>0.040000000000000001</v>
      </c>
      <c r="I103" s="224"/>
      <c r="J103" s="225">
        <f>ROUND(I103*H103,2)</f>
        <v>0</v>
      </c>
      <c r="K103" s="221" t="s">
        <v>675</v>
      </c>
      <c r="L103" s="44"/>
      <c r="M103" s="226" t="s">
        <v>79</v>
      </c>
      <c r="N103" s="227" t="s">
        <v>51</v>
      </c>
      <c r="O103" s="80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17" t="s">
        <v>256</v>
      </c>
      <c r="AT103" s="17" t="s">
        <v>160</v>
      </c>
      <c r="AU103" s="17" t="s">
        <v>90</v>
      </c>
      <c r="AY103" s="17" t="s">
        <v>158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17" t="s">
        <v>88</v>
      </c>
      <c r="BK103" s="230">
        <f>ROUND(I103*H103,2)</f>
        <v>0</v>
      </c>
      <c r="BL103" s="17" t="s">
        <v>256</v>
      </c>
      <c r="BM103" s="17" t="s">
        <v>707</v>
      </c>
    </row>
    <row r="104" s="11" customFormat="1" ht="22.8" customHeight="1">
      <c r="B104" s="203"/>
      <c r="C104" s="204"/>
      <c r="D104" s="205" t="s">
        <v>80</v>
      </c>
      <c r="E104" s="217" t="s">
        <v>708</v>
      </c>
      <c r="F104" s="217" t="s">
        <v>709</v>
      </c>
      <c r="G104" s="204"/>
      <c r="H104" s="204"/>
      <c r="I104" s="207"/>
      <c r="J104" s="218">
        <f>BK104</f>
        <v>0</v>
      </c>
      <c r="K104" s="204"/>
      <c r="L104" s="209"/>
      <c r="M104" s="210"/>
      <c r="N104" s="211"/>
      <c r="O104" s="211"/>
      <c r="P104" s="212">
        <f>SUM(P105:P119)</f>
        <v>0</v>
      </c>
      <c r="Q104" s="211"/>
      <c r="R104" s="212">
        <f>SUM(R105:R119)</f>
        <v>0.10202</v>
      </c>
      <c r="S104" s="211"/>
      <c r="T104" s="213">
        <f>SUM(T105:T119)</f>
        <v>0</v>
      </c>
      <c r="AR104" s="214" t="s">
        <v>90</v>
      </c>
      <c r="AT104" s="215" t="s">
        <v>80</v>
      </c>
      <c r="AU104" s="215" t="s">
        <v>88</v>
      </c>
      <c r="AY104" s="214" t="s">
        <v>158</v>
      </c>
      <c r="BK104" s="216">
        <f>SUM(BK105:BK119)</f>
        <v>0</v>
      </c>
    </row>
    <row r="105" s="1" customFormat="1" ht="16.5" customHeight="1">
      <c r="B105" s="39"/>
      <c r="C105" s="219" t="s">
        <v>234</v>
      </c>
      <c r="D105" s="219" t="s">
        <v>160</v>
      </c>
      <c r="E105" s="220" t="s">
        <v>710</v>
      </c>
      <c r="F105" s="221" t="s">
        <v>711</v>
      </c>
      <c r="G105" s="222" t="s">
        <v>181</v>
      </c>
      <c r="H105" s="223">
        <v>15</v>
      </c>
      <c r="I105" s="224"/>
      <c r="J105" s="225">
        <f>ROUND(I105*H105,2)</f>
        <v>0</v>
      </c>
      <c r="K105" s="221" t="s">
        <v>679</v>
      </c>
      <c r="L105" s="44"/>
      <c r="M105" s="226" t="s">
        <v>79</v>
      </c>
      <c r="N105" s="227" t="s">
        <v>51</v>
      </c>
      <c r="O105" s="80"/>
      <c r="P105" s="228">
        <f>O105*H105</f>
        <v>0</v>
      </c>
      <c r="Q105" s="228">
        <v>0.00097999999999999997</v>
      </c>
      <c r="R105" s="228">
        <f>Q105*H105</f>
        <v>0.0147</v>
      </c>
      <c r="S105" s="228">
        <v>0</v>
      </c>
      <c r="T105" s="229">
        <f>S105*H105</f>
        <v>0</v>
      </c>
      <c r="AR105" s="17" t="s">
        <v>256</v>
      </c>
      <c r="AT105" s="17" t="s">
        <v>160</v>
      </c>
      <c r="AU105" s="17" t="s">
        <v>90</v>
      </c>
      <c r="AY105" s="17" t="s">
        <v>158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17" t="s">
        <v>88</v>
      </c>
      <c r="BK105" s="230">
        <f>ROUND(I105*H105,2)</f>
        <v>0</v>
      </c>
      <c r="BL105" s="17" t="s">
        <v>256</v>
      </c>
      <c r="BM105" s="17" t="s">
        <v>712</v>
      </c>
    </row>
    <row r="106" s="1" customFormat="1" ht="16.5" customHeight="1">
      <c r="B106" s="39"/>
      <c r="C106" s="219" t="s">
        <v>239</v>
      </c>
      <c r="D106" s="219" t="s">
        <v>160</v>
      </c>
      <c r="E106" s="220" t="s">
        <v>713</v>
      </c>
      <c r="F106" s="221" t="s">
        <v>714</v>
      </c>
      <c r="G106" s="222" t="s">
        <v>181</v>
      </c>
      <c r="H106" s="223">
        <v>35</v>
      </c>
      <c r="I106" s="224"/>
      <c r="J106" s="225">
        <f>ROUND(I106*H106,2)</f>
        <v>0</v>
      </c>
      <c r="K106" s="221" t="s">
        <v>675</v>
      </c>
      <c r="L106" s="44"/>
      <c r="M106" s="226" t="s">
        <v>79</v>
      </c>
      <c r="N106" s="227" t="s">
        <v>51</v>
      </c>
      <c r="O106" s="80"/>
      <c r="P106" s="228">
        <f>O106*H106</f>
        <v>0</v>
      </c>
      <c r="Q106" s="228">
        <v>0.00096000000000000002</v>
      </c>
      <c r="R106" s="228">
        <f>Q106*H106</f>
        <v>0.033599999999999998</v>
      </c>
      <c r="S106" s="228">
        <v>0</v>
      </c>
      <c r="T106" s="229">
        <f>S106*H106</f>
        <v>0</v>
      </c>
      <c r="AR106" s="17" t="s">
        <v>256</v>
      </c>
      <c r="AT106" s="17" t="s">
        <v>160</v>
      </c>
      <c r="AU106" s="17" t="s">
        <v>90</v>
      </c>
      <c r="AY106" s="17" t="s">
        <v>158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17" t="s">
        <v>88</v>
      </c>
      <c r="BK106" s="230">
        <f>ROUND(I106*H106,2)</f>
        <v>0</v>
      </c>
      <c r="BL106" s="17" t="s">
        <v>256</v>
      </c>
      <c r="BM106" s="17" t="s">
        <v>715</v>
      </c>
    </row>
    <row r="107" s="1" customFormat="1" ht="16.5" customHeight="1">
      <c r="B107" s="39"/>
      <c r="C107" s="219" t="s">
        <v>246</v>
      </c>
      <c r="D107" s="219" t="s">
        <v>160</v>
      </c>
      <c r="E107" s="220" t="s">
        <v>716</v>
      </c>
      <c r="F107" s="221" t="s">
        <v>717</v>
      </c>
      <c r="G107" s="222" t="s">
        <v>181</v>
      </c>
      <c r="H107" s="223">
        <v>20</v>
      </c>
      <c r="I107" s="224"/>
      <c r="J107" s="225">
        <f>ROUND(I107*H107,2)</f>
        <v>0</v>
      </c>
      <c r="K107" s="221" t="s">
        <v>679</v>
      </c>
      <c r="L107" s="44"/>
      <c r="M107" s="226" t="s">
        <v>79</v>
      </c>
      <c r="N107" s="227" t="s">
        <v>51</v>
      </c>
      <c r="O107" s="80"/>
      <c r="P107" s="228">
        <f>O107*H107</f>
        <v>0</v>
      </c>
      <c r="Q107" s="228">
        <v>0.0015299999999999999</v>
      </c>
      <c r="R107" s="228">
        <f>Q107*H107</f>
        <v>0.030599999999999999</v>
      </c>
      <c r="S107" s="228">
        <v>0</v>
      </c>
      <c r="T107" s="229">
        <f>S107*H107</f>
        <v>0</v>
      </c>
      <c r="AR107" s="17" t="s">
        <v>256</v>
      </c>
      <c r="AT107" s="17" t="s">
        <v>160</v>
      </c>
      <c r="AU107" s="17" t="s">
        <v>90</v>
      </c>
      <c r="AY107" s="17" t="s">
        <v>158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17" t="s">
        <v>88</v>
      </c>
      <c r="BK107" s="230">
        <f>ROUND(I107*H107,2)</f>
        <v>0</v>
      </c>
      <c r="BL107" s="17" t="s">
        <v>256</v>
      </c>
      <c r="BM107" s="17" t="s">
        <v>718</v>
      </c>
    </row>
    <row r="108" s="1" customFormat="1" ht="16.5" customHeight="1">
      <c r="B108" s="39"/>
      <c r="C108" s="219" t="s">
        <v>8</v>
      </c>
      <c r="D108" s="219" t="s">
        <v>160</v>
      </c>
      <c r="E108" s="220" t="s">
        <v>719</v>
      </c>
      <c r="F108" s="221" t="s">
        <v>720</v>
      </c>
      <c r="G108" s="222" t="s">
        <v>721</v>
      </c>
      <c r="H108" s="223">
        <v>10</v>
      </c>
      <c r="I108" s="224"/>
      <c r="J108" s="225">
        <f>ROUND(I108*H108,2)</f>
        <v>0</v>
      </c>
      <c r="K108" s="221" t="s">
        <v>675</v>
      </c>
      <c r="L108" s="44"/>
      <c r="M108" s="226" t="s">
        <v>79</v>
      </c>
      <c r="N108" s="227" t="s">
        <v>51</v>
      </c>
      <c r="O108" s="80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17" t="s">
        <v>256</v>
      </c>
      <c r="AT108" s="17" t="s">
        <v>160</v>
      </c>
      <c r="AU108" s="17" t="s">
        <v>90</v>
      </c>
      <c r="AY108" s="17" t="s">
        <v>158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17" t="s">
        <v>88</v>
      </c>
      <c r="BK108" s="230">
        <f>ROUND(I108*H108,2)</f>
        <v>0</v>
      </c>
      <c r="BL108" s="17" t="s">
        <v>256</v>
      </c>
      <c r="BM108" s="17" t="s">
        <v>722</v>
      </c>
    </row>
    <row r="109" s="1" customFormat="1" ht="22.5" customHeight="1">
      <c r="B109" s="39"/>
      <c r="C109" s="219" t="s">
        <v>256</v>
      </c>
      <c r="D109" s="219" t="s">
        <v>160</v>
      </c>
      <c r="E109" s="220" t="s">
        <v>723</v>
      </c>
      <c r="F109" s="221" t="s">
        <v>724</v>
      </c>
      <c r="G109" s="222" t="s">
        <v>181</v>
      </c>
      <c r="H109" s="223">
        <v>35</v>
      </c>
      <c r="I109" s="224"/>
      <c r="J109" s="225">
        <f>ROUND(I109*H109,2)</f>
        <v>0</v>
      </c>
      <c r="K109" s="221" t="s">
        <v>675</v>
      </c>
      <c r="L109" s="44"/>
      <c r="M109" s="226" t="s">
        <v>79</v>
      </c>
      <c r="N109" s="227" t="s">
        <v>51</v>
      </c>
      <c r="O109" s="80"/>
      <c r="P109" s="228">
        <f>O109*H109</f>
        <v>0</v>
      </c>
      <c r="Q109" s="228">
        <v>6.9999999999999994E-05</v>
      </c>
      <c r="R109" s="228">
        <f>Q109*H109</f>
        <v>0.0024499999999999999</v>
      </c>
      <c r="S109" s="228">
        <v>0</v>
      </c>
      <c r="T109" s="229">
        <f>S109*H109</f>
        <v>0</v>
      </c>
      <c r="AR109" s="17" t="s">
        <v>256</v>
      </c>
      <c r="AT109" s="17" t="s">
        <v>160</v>
      </c>
      <c r="AU109" s="17" t="s">
        <v>90</v>
      </c>
      <c r="AY109" s="17" t="s">
        <v>158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17" t="s">
        <v>88</v>
      </c>
      <c r="BK109" s="230">
        <f>ROUND(I109*H109,2)</f>
        <v>0</v>
      </c>
      <c r="BL109" s="17" t="s">
        <v>256</v>
      </c>
      <c r="BM109" s="17" t="s">
        <v>725</v>
      </c>
    </row>
    <row r="110" s="1" customFormat="1" ht="22.5" customHeight="1">
      <c r="B110" s="39"/>
      <c r="C110" s="219" t="s">
        <v>266</v>
      </c>
      <c r="D110" s="219" t="s">
        <v>160</v>
      </c>
      <c r="E110" s="220" t="s">
        <v>726</v>
      </c>
      <c r="F110" s="221" t="s">
        <v>727</v>
      </c>
      <c r="G110" s="222" t="s">
        <v>181</v>
      </c>
      <c r="H110" s="223">
        <v>35</v>
      </c>
      <c r="I110" s="224"/>
      <c r="J110" s="225">
        <f>ROUND(I110*H110,2)</f>
        <v>0</v>
      </c>
      <c r="K110" s="221" t="s">
        <v>675</v>
      </c>
      <c r="L110" s="44"/>
      <c r="M110" s="226" t="s">
        <v>79</v>
      </c>
      <c r="N110" s="227" t="s">
        <v>51</v>
      </c>
      <c r="O110" s="80"/>
      <c r="P110" s="228">
        <f>O110*H110</f>
        <v>0</v>
      </c>
      <c r="Q110" s="228">
        <v>9.0000000000000006E-05</v>
      </c>
      <c r="R110" s="228">
        <f>Q110*H110</f>
        <v>0.00315</v>
      </c>
      <c r="S110" s="228">
        <v>0</v>
      </c>
      <c r="T110" s="229">
        <f>S110*H110</f>
        <v>0</v>
      </c>
      <c r="AR110" s="17" t="s">
        <v>256</v>
      </c>
      <c r="AT110" s="17" t="s">
        <v>160</v>
      </c>
      <c r="AU110" s="17" t="s">
        <v>90</v>
      </c>
      <c r="AY110" s="17" t="s">
        <v>158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17" t="s">
        <v>88</v>
      </c>
      <c r="BK110" s="230">
        <f>ROUND(I110*H110,2)</f>
        <v>0</v>
      </c>
      <c r="BL110" s="17" t="s">
        <v>256</v>
      </c>
      <c r="BM110" s="17" t="s">
        <v>728</v>
      </c>
    </row>
    <row r="111" s="1" customFormat="1" ht="16.5" customHeight="1">
      <c r="B111" s="39"/>
      <c r="C111" s="219" t="s">
        <v>274</v>
      </c>
      <c r="D111" s="219" t="s">
        <v>160</v>
      </c>
      <c r="E111" s="220" t="s">
        <v>729</v>
      </c>
      <c r="F111" s="221" t="s">
        <v>730</v>
      </c>
      <c r="G111" s="222" t="s">
        <v>341</v>
      </c>
      <c r="H111" s="223">
        <v>7</v>
      </c>
      <c r="I111" s="224"/>
      <c r="J111" s="225">
        <f>ROUND(I111*H111,2)</f>
        <v>0</v>
      </c>
      <c r="K111" s="221" t="s">
        <v>675</v>
      </c>
      <c r="L111" s="44"/>
      <c r="M111" s="226" t="s">
        <v>79</v>
      </c>
      <c r="N111" s="227" t="s">
        <v>51</v>
      </c>
      <c r="O111" s="80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17" t="s">
        <v>256</v>
      </c>
      <c r="AT111" s="17" t="s">
        <v>160</v>
      </c>
      <c r="AU111" s="17" t="s">
        <v>90</v>
      </c>
      <c r="AY111" s="17" t="s">
        <v>158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17" t="s">
        <v>88</v>
      </c>
      <c r="BK111" s="230">
        <f>ROUND(I111*H111,2)</f>
        <v>0</v>
      </c>
      <c r="BL111" s="17" t="s">
        <v>256</v>
      </c>
      <c r="BM111" s="17" t="s">
        <v>731</v>
      </c>
    </row>
    <row r="112" s="1" customFormat="1" ht="16.5" customHeight="1">
      <c r="B112" s="39"/>
      <c r="C112" s="219" t="s">
        <v>279</v>
      </c>
      <c r="D112" s="219" t="s">
        <v>160</v>
      </c>
      <c r="E112" s="220" t="s">
        <v>732</v>
      </c>
      <c r="F112" s="221" t="s">
        <v>733</v>
      </c>
      <c r="G112" s="222" t="s">
        <v>341</v>
      </c>
      <c r="H112" s="223">
        <v>2</v>
      </c>
      <c r="I112" s="224"/>
      <c r="J112" s="225">
        <f>ROUND(I112*H112,2)</f>
        <v>0</v>
      </c>
      <c r="K112" s="221" t="s">
        <v>675</v>
      </c>
      <c r="L112" s="44"/>
      <c r="M112" s="226" t="s">
        <v>79</v>
      </c>
      <c r="N112" s="227" t="s">
        <v>51</v>
      </c>
      <c r="O112" s="80"/>
      <c r="P112" s="228">
        <f>O112*H112</f>
        <v>0</v>
      </c>
      <c r="Q112" s="228">
        <v>0.00017000000000000001</v>
      </c>
      <c r="R112" s="228">
        <f>Q112*H112</f>
        <v>0.00034000000000000002</v>
      </c>
      <c r="S112" s="228">
        <v>0</v>
      </c>
      <c r="T112" s="229">
        <f>S112*H112</f>
        <v>0</v>
      </c>
      <c r="AR112" s="17" t="s">
        <v>256</v>
      </c>
      <c r="AT112" s="17" t="s">
        <v>160</v>
      </c>
      <c r="AU112" s="17" t="s">
        <v>90</v>
      </c>
      <c r="AY112" s="17" t="s">
        <v>158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17" t="s">
        <v>88</v>
      </c>
      <c r="BK112" s="230">
        <f>ROUND(I112*H112,2)</f>
        <v>0</v>
      </c>
      <c r="BL112" s="17" t="s">
        <v>256</v>
      </c>
      <c r="BM112" s="17" t="s">
        <v>734</v>
      </c>
    </row>
    <row r="113" s="1" customFormat="1" ht="16.5" customHeight="1">
      <c r="B113" s="39"/>
      <c r="C113" s="219" t="s">
        <v>284</v>
      </c>
      <c r="D113" s="219" t="s">
        <v>160</v>
      </c>
      <c r="E113" s="220" t="s">
        <v>735</v>
      </c>
      <c r="F113" s="221" t="s">
        <v>736</v>
      </c>
      <c r="G113" s="222" t="s">
        <v>341</v>
      </c>
      <c r="H113" s="223">
        <v>1</v>
      </c>
      <c r="I113" s="224"/>
      <c r="J113" s="225">
        <f>ROUND(I113*H113,2)</f>
        <v>0</v>
      </c>
      <c r="K113" s="221" t="s">
        <v>679</v>
      </c>
      <c r="L113" s="44"/>
      <c r="M113" s="226" t="s">
        <v>79</v>
      </c>
      <c r="N113" s="227" t="s">
        <v>51</v>
      </c>
      <c r="O113" s="80"/>
      <c r="P113" s="228">
        <f>O113*H113</f>
        <v>0</v>
      </c>
      <c r="Q113" s="228">
        <v>0.00023000000000000001</v>
      </c>
      <c r="R113" s="228">
        <f>Q113*H113</f>
        <v>0.00023000000000000001</v>
      </c>
      <c r="S113" s="228">
        <v>0</v>
      </c>
      <c r="T113" s="229">
        <f>S113*H113</f>
        <v>0</v>
      </c>
      <c r="AR113" s="17" t="s">
        <v>256</v>
      </c>
      <c r="AT113" s="17" t="s">
        <v>160</v>
      </c>
      <c r="AU113" s="17" t="s">
        <v>90</v>
      </c>
      <c r="AY113" s="17" t="s">
        <v>158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17" t="s">
        <v>88</v>
      </c>
      <c r="BK113" s="230">
        <f>ROUND(I113*H113,2)</f>
        <v>0</v>
      </c>
      <c r="BL113" s="17" t="s">
        <v>256</v>
      </c>
      <c r="BM113" s="17" t="s">
        <v>737</v>
      </c>
    </row>
    <row r="114" s="1" customFormat="1" ht="16.5" customHeight="1">
      <c r="B114" s="39"/>
      <c r="C114" s="219" t="s">
        <v>7</v>
      </c>
      <c r="D114" s="219" t="s">
        <v>160</v>
      </c>
      <c r="E114" s="220" t="s">
        <v>738</v>
      </c>
      <c r="F114" s="221" t="s">
        <v>739</v>
      </c>
      <c r="G114" s="222" t="s">
        <v>341</v>
      </c>
      <c r="H114" s="223">
        <v>8</v>
      </c>
      <c r="I114" s="224"/>
      <c r="J114" s="225">
        <f>ROUND(I114*H114,2)</f>
        <v>0</v>
      </c>
      <c r="K114" s="221" t="s">
        <v>675</v>
      </c>
      <c r="L114" s="44"/>
      <c r="M114" s="226" t="s">
        <v>79</v>
      </c>
      <c r="N114" s="227" t="s">
        <v>51</v>
      </c>
      <c r="O114" s="80"/>
      <c r="P114" s="228">
        <f>O114*H114</f>
        <v>0</v>
      </c>
      <c r="Q114" s="228">
        <v>0.00035</v>
      </c>
      <c r="R114" s="228">
        <f>Q114*H114</f>
        <v>0.0028</v>
      </c>
      <c r="S114" s="228">
        <v>0</v>
      </c>
      <c r="T114" s="229">
        <f>S114*H114</f>
        <v>0</v>
      </c>
      <c r="AR114" s="17" t="s">
        <v>256</v>
      </c>
      <c r="AT114" s="17" t="s">
        <v>160</v>
      </c>
      <c r="AU114" s="17" t="s">
        <v>90</v>
      </c>
      <c r="AY114" s="17" t="s">
        <v>158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17" t="s">
        <v>88</v>
      </c>
      <c r="BK114" s="230">
        <f>ROUND(I114*H114,2)</f>
        <v>0</v>
      </c>
      <c r="BL114" s="17" t="s">
        <v>256</v>
      </c>
      <c r="BM114" s="17" t="s">
        <v>740</v>
      </c>
    </row>
    <row r="115" s="1" customFormat="1" ht="16.5" customHeight="1">
      <c r="B115" s="39"/>
      <c r="C115" s="219" t="s">
        <v>293</v>
      </c>
      <c r="D115" s="219" t="s">
        <v>160</v>
      </c>
      <c r="E115" s="220" t="s">
        <v>741</v>
      </c>
      <c r="F115" s="221" t="s">
        <v>742</v>
      </c>
      <c r="G115" s="222" t="s">
        <v>181</v>
      </c>
      <c r="H115" s="223">
        <v>70</v>
      </c>
      <c r="I115" s="224"/>
      <c r="J115" s="225">
        <f>ROUND(I115*H115,2)</f>
        <v>0</v>
      </c>
      <c r="K115" s="221" t="s">
        <v>679</v>
      </c>
      <c r="L115" s="44"/>
      <c r="M115" s="226" t="s">
        <v>79</v>
      </c>
      <c r="N115" s="227" t="s">
        <v>51</v>
      </c>
      <c r="O115" s="80"/>
      <c r="P115" s="228">
        <f>O115*H115</f>
        <v>0</v>
      </c>
      <c r="Q115" s="228">
        <v>0.00019000000000000001</v>
      </c>
      <c r="R115" s="228">
        <f>Q115*H115</f>
        <v>0.013300000000000001</v>
      </c>
      <c r="S115" s="228">
        <v>0</v>
      </c>
      <c r="T115" s="229">
        <f>S115*H115</f>
        <v>0</v>
      </c>
      <c r="AR115" s="17" t="s">
        <v>256</v>
      </c>
      <c r="AT115" s="17" t="s">
        <v>160</v>
      </c>
      <c r="AU115" s="17" t="s">
        <v>90</v>
      </c>
      <c r="AY115" s="17" t="s">
        <v>158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17" t="s">
        <v>88</v>
      </c>
      <c r="BK115" s="230">
        <f>ROUND(I115*H115,2)</f>
        <v>0</v>
      </c>
      <c r="BL115" s="17" t="s">
        <v>256</v>
      </c>
      <c r="BM115" s="17" t="s">
        <v>743</v>
      </c>
    </row>
    <row r="116" s="1" customFormat="1" ht="16.5" customHeight="1">
      <c r="B116" s="39"/>
      <c r="C116" s="219" t="s">
        <v>300</v>
      </c>
      <c r="D116" s="219" t="s">
        <v>160</v>
      </c>
      <c r="E116" s="220" t="s">
        <v>744</v>
      </c>
      <c r="F116" s="221" t="s">
        <v>745</v>
      </c>
      <c r="G116" s="222" t="s">
        <v>181</v>
      </c>
      <c r="H116" s="223">
        <v>70</v>
      </c>
      <c r="I116" s="224"/>
      <c r="J116" s="225">
        <f>ROUND(I116*H116,2)</f>
        <v>0</v>
      </c>
      <c r="K116" s="221" t="s">
        <v>679</v>
      </c>
      <c r="L116" s="44"/>
      <c r="M116" s="226" t="s">
        <v>79</v>
      </c>
      <c r="N116" s="227" t="s">
        <v>51</v>
      </c>
      <c r="O116" s="80"/>
      <c r="P116" s="228">
        <f>O116*H116</f>
        <v>0</v>
      </c>
      <c r="Q116" s="228">
        <v>1.0000000000000001E-05</v>
      </c>
      <c r="R116" s="228">
        <f>Q116*H116</f>
        <v>0.0007000000000000001</v>
      </c>
      <c r="S116" s="228">
        <v>0</v>
      </c>
      <c r="T116" s="229">
        <f>S116*H116</f>
        <v>0</v>
      </c>
      <c r="AR116" s="17" t="s">
        <v>256</v>
      </c>
      <c r="AT116" s="17" t="s">
        <v>160</v>
      </c>
      <c r="AU116" s="17" t="s">
        <v>90</v>
      </c>
      <c r="AY116" s="17" t="s">
        <v>158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17" t="s">
        <v>88</v>
      </c>
      <c r="BK116" s="230">
        <f>ROUND(I116*H116,2)</f>
        <v>0</v>
      </c>
      <c r="BL116" s="17" t="s">
        <v>256</v>
      </c>
      <c r="BM116" s="17" t="s">
        <v>746</v>
      </c>
    </row>
    <row r="117" s="1" customFormat="1" ht="16.5" customHeight="1">
      <c r="B117" s="39"/>
      <c r="C117" s="219" t="s">
        <v>304</v>
      </c>
      <c r="D117" s="219" t="s">
        <v>160</v>
      </c>
      <c r="E117" s="220" t="s">
        <v>747</v>
      </c>
      <c r="F117" s="221" t="s">
        <v>748</v>
      </c>
      <c r="G117" s="222" t="s">
        <v>341</v>
      </c>
      <c r="H117" s="223">
        <v>5</v>
      </c>
      <c r="I117" s="224"/>
      <c r="J117" s="225">
        <f>ROUND(I117*H117,2)</f>
        <v>0</v>
      </c>
      <c r="K117" s="221" t="s">
        <v>79</v>
      </c>
      <c r="L117" s="44"/>
      <c r="M117" s="226" t="s">
        <v>79</v>
      </c>
      <c r="N117" s="227" t="s">
        <v>51</v>
      </c>
      <c r="O117" s="80"/>
      <c r="P117" s="228">
        <f>O117*H117</f>
        <v>0</v>
      </c>
      <c r="Q117" s="228">
        <v>1.0000000000000001E-05</v>
      </c>
      <c r="R117" s="228">
        <f>Q117*H117</f>
        <v>5.0000000000000002E-05</v>
      </c>
      <c r="S117" s="228">
        <v>0</v>
      </c>
      <c r="T117" s="229">
        <f>S117*H117</f>
        <v>0</v>
      </c>
      <c r="AR117" s="17" t="s">
        <v>256</v>
      </c>
      <c r="AT117" s="17" t="s">
        <v>160</v>
      </c>
      <c r="AU117" s="17" t="s">
        <v>90</v>
      </c>
      <c r="AY117" s="17" t="s">
        <v>158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17" t="s">
        <v>88</v>
      </c>
      <c r="BK117" s="230">
        <f>ROUND(I117*H117,2)</f>
        <v>0</v>
      </c>
      <c r="BL117" s="17" t="s">
        <v>256</v>
      </c>
      <c r="BM117" s="17" t="s">
        <v>749</v>
      </c>
    </row>
    <row r="118" s="1" customFormat="1" ht="16.5" customHeight="1">
      <c r="B118" s="39"/>
      <c r="C118" s="219" t="s">
        <v>308</v>
      </c>
      <c r="D118" s="219" t="s">
        <v>160</v>
      </c>
      <c r="E118" s="220" t="s">
        <v>750</v>
      </c>
      <c r="F118" s="221" t="s">
        <v>751</v>
      </c>
      <c r="G118" s="222" t="s">
        <v>752</v>
      </c>
      <c r="H118" s="223">
        <v>10</v>
      </c>
      <c r="I118" s="224"/>
      <c r="J118" s="225">
        <f>ROUND(I118*H118,2)</f>
        <v>0</v>
      </c>
      <c r="K118" s="221" t="s">
        <v>79</v>
      </c>
      <c r="L118" s="44"/>
      <c r="M118" s="226" t="s">
        <v>79</v>
      </c>
      <c r="N118" s="227" t="s">
        <v>51</v>
      </c>
      <c r="O118" s="80"/>
      <c r="P118" s="228">
        <f>O118*H118</f>
        <v>0</v>
      </c>
      <c r="Q118" s="228">
        <v>1.0000000000000001E-05</v>
      </c>
      <c r="R118" s="228">
        <f>Q118*H118</f>
        <v>0.00010000000000000001</v>
      </c>
      <c r="S118" s="228">
        <v>0</v>
      </c>
      <c r="T118" s="229">
        <f>S118*H118</f>
        <v>0</v>
      </c>
      <c r="AR118" s="17" t="s">
        <v>256</v>
      </c>
      <c r="AT118" s="17" t="s">
        <v>160</v>
      </c>
      <c r="AU118" s="17" t="s">
        <v>90</v>
      </c>
      <c r="AY118" s="17" t="s">
        <v>158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88</v>
      </c>
      <c r="BK118" s="230">
        <f>ROUND(I118*H118,2)</f>
        <v>0</v>
      </c>
      <c r="BL118" s="17" t="s">
        <v>256</v>
      </c>
      <c r="BM118" s="17" t="s">
        <v>753</v>
      </c>
    </row>
    <row r="119" s="1" customFormat="1" ht="22.5" customHeight="1">
      <c r="B119" s="39"/>
      <c r="C119" s="219" t="s">
        <v>312</v>
      </c>
      <c r="D119" s="219" t="s">
        <v>160</v>
      </c>
      <c r="E119" s="220" t="s">
        <v>754</v>
      </c>
      <c r="F119" s="221" t="s">
        <v>755</v>
      </c>
      <c r="G119" s="222" t="s">
        <v>207</v>
      </c>
      <c r="H119" s="223">
        <v>0.10199999999999999</v>
      </c>
      <c r="I119" s="224"/>
      <c r="J119" s="225">
        <f>ROUND(I119*H119,2)</f>
        <v>0</v>
      </c>
      <c r="K119" s="221" t="s">
        <v>675</v>
      </c>
      <c r="L119" s="44"/>
      <c r="M119" s="226" t="s">
        <v>79</v>
      </c>
      <c r="N119" s="227" t="s">
        <v>51</v>
      </c>
      <c r="O119" s="80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17" t="s">
        <v>256</v>
      </c>
      <c r="AT119" s="17" t="s">
        <v>160</v>
      </c>
      <c r="AU119" s="17" t="s">
        <v>90</v>
      </c>
      <c r="AY119" s="17" t="s">
        <v>158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88</v>
      </c>
      <c r="BK119" s="230">
        <f>ROUND(I119*H119,2)</f>
        <v>0</v>
      </c>
      <c r="BL119" s="17" t="s">
        <v>256</v>
      </c>
      <c r="BM119" s="17" t="s">
        <v>756</v>
      </c>
    </row>
    <row r="120" s="11" customFormat="1" ht="22.8" customHeight="1">
      <c r="B120" s="203"/>
      <c r="C120" s="204"/>
      <c r="D120" s="205" t="s">
        <v>80</v>
      </c>
      <c r="E120" s="217" t="s">
        <v>757</v>
      </c>
      <c r="F120" s="217" t="s">
        <v>758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SUM(P121:P124)</f>
        <v>0</v>
      </c>
      <c r="Q120" s="211"/>
      <c r="R120" s="212">
        <f>SUM(R121:R124)</f>
        <v>0.038680000000000006</v>
      </c>
      <c r="S120" s="211"/>
      <c r="T120" s="213">
        <f>SUM(T121:T124)</f>
        <v>0</v>
      </c>
      <c r="AR120" s="214" t="s">
        <v>90</v>
      </c>
      <c r="AT120" s="215" t="s">
        <v>80</v>
      </c>
      <c r="AU120" s="215" t="s">
        <v>88</v>
      </c>
      <c r="AY120" s="214" t="s">
        <v>158</v>
      </c>
      <c r="BK120" s="216">
        <f>SUM(BK121:BK124)</f>
        <v>0</v>
      </c>
    </row>
    <row r="121" s="1" customFormat="1" ht="22.5" customHeight="1">
      <c r="B121" s="39"/>
      <c r="C121" s="219" t="s">
        <v>318</v>
      </c>
      <c r="D121" s="219" t="s">
        <v>160</v>
      </c>
      <c r="E121" s="220" t="s">
        <v>759</v>
      </c>
      <c r="F121" s="221" t="s">
        <v>760</v>
      </c>
      <c r="G121" s="222" t="s">
        <v>721</v>
      </c>
      <c r="H121" s="223">
        <v>2</v>
      </c>
      <c r="I121" s="224"/>
      <c r="J121" s="225">
        <f>ROUND(I121*H121,2)</f>
        <v>0</v>
      </c>
      <c r="K121" s="221" t="s">
        <v>675</v>
      </c>
      <c r="L121" s="44"/>
      <c r="M121" s="226" t="s">
        <v>79</v>
      </c>
      <c r="N121" s="227" t="s">
        <v>51</v>
      </c>
      <c r="O121" s="80"/>
      <c r="P121" s="228">
        <f>O121*H121</f>
        <v>0</v>
      </c>
      <c r="Q121" s="228">
        <v>0.017260000000000001</v>
      </c>
      <c r="R121" s="228">
        <f>Q121*H121</f>
        <v>0.034520000000000002</v>
      </c>
      <c r="S121" s="228">
        <v>0</v>
      </c>
      <c r="T121" s="229">
        <f>S121*H121</f>
        <v>0</v>
      </c>
      <c r="AR121" s="17" t="s">
        <v>256</v>
      </c>
      <c r="AT121" s="17" t="s">
        <v>160</v>
      </c>
      <c r="AU121" s="17" t="s">
        <v>90</v>
      </c>
      <c r="AY121" s="17" t="s">
        <v>158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88</v>
      </c>
      <c r="BK121" s="230">
        <f>ROUND(I121*H121,2)</f>
        <v>0</v>
      </c>
      <c r="BL121" s="17" t="s">
        <v>256</v>
      </c>
      <c r="BM121" s="17" t="s">
        <v>761</v>
      </c>
    </row>
    <row r="122" s="1" customFormat="1" ht="16.5" customHeight="1">
      <c r="B122" s="39"/>
      <c r="C122" s="219" t="s">
        <v>324</v>
      </c>
      <c r="D122" s="219" t="s">
        <v>160</v>
      </c>
      <c r="E122" s="220" t="s">
        <v>762</v>
      </c>
      <c r="F122" s="221" t="s">
        <v>763</v>
      </c>
      <c r="G122" s="222" t="s">
        <v>721</v>
      </c>
      <c r="H122" s="223">
        <v>2</v>
      </c>
      <c r="I122" s="224"/>
      <c r="J122" s="225">
        <f>ROUND(I122*H122,2)</f>
        <v>0</v>
      </c>
      <c r="K122" s="221" t="s">
        <v>675</v>
      </c>
      <c r="L122" s="44"/>
      <c r="M122" s="226" t="s">
        <v>79</v>
      </c>
      <c r="N122" s="227" t="s">
        <v>51</v>
      </c>
      <c r="O122" s="80"/>
      <c r="P122" s="228">
        <f>O122*H122</f>
        <v>0</v>
      </c>
      <c r="Q122" s="228">
        <v>0.0018400000000000001</v>
      </c>
      <c r="R122" s="228">
        <f>Q122*H122</f>
        <v>0.0036800000000000001</v>
      </c>
      <c r="S122" s="228">
        <v>0</v>
      </c>
      <c r="T122" s="229">
        <f>S122*H122</f>
        <v>0</v>
      </c>
      <c r="AR122" s="17" t="s">
        <v>256</v>
      </c>
      <c r="AT122" s="17" t="s">
        <v>160</v>
      </c>
      <c r="AU122" s="17" t="s">
        <v>90</v>
      </c>
      <c r="AY122" s="17" t="s">
        <v>158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88</v>
      </c>
      <c r="BK122" s="230">
        <f>ROUND(I122*H122,2)</f>
        <v>0</v>
      </c>
      <c r="BL122" s="17" t="s">
        <v>256</v>
      </c>
      <c r="BM122" s="17" t="s">
        <v>764</v>
      </c>
    </row>
    <row r="123" s="1" customFormat="1" ht="16.5" customHeight="1">
      <c r="B123" s="39"/>
      <c r="C123" s="219" t="s">
        <v>328</v>
      </c>
      <c r="D123" s="219" t="s">
        <v>160</v>
      </c>
      <c r="E123" s="220" t="s">
        <v>765</v>
      </c>
      <c r="F123" s="221" t="s">
        <v>766</v>
      </c>
      <c r="G123" s="222" t="s">
        <v>341</v>
      </c>
      <c r="H123" s="223">
        <v>2</v>
      </c>
      <c r="I123" s="224"/>
      <c r="J123" s="225">
        <f>ROUND(I123*H123,2)</f>
        <v>0</v>
      </c>
      <c r="K123" s="221" t="s">
        <v>679</v>
      </c>
      <c r="L123" s="44"/>
      <c r="M123" s="226" t="s">
        <v>79</v>
      </c>
      <c r="N123" s="227" t="s">
        <v>51</v>
      </c>
      <c r="O123" s="80"/>
      <c r="P123" s="228">
        <f>O123*H123</f>
        <v>0</v>
      </c>
      <c r="Q123" s="228">
        <v>0.00024000000000000001</v>
      </c>
      <c r="R123" s="228">
        <f>Q123*H123</f>
        <v>0.00048000000000000001</v>
      </c>
      <c r="S123" s="228">
        <v>0</v>
      </c>
      <c r="T123" s="229">
        <f>S123*H123</f>
        <v>0</v>
      </c>
      <c r="AR123" s="17" t="s">
        <v>256</v>
      </c>
      <c r="AT123" s="17" t="s">
        <v>160</v>
      </c>
      <c r="AU123" s="17" t="s">
        <v>90</v>
      </c>
      <c r="AY123" s="17" t="s">
        <v>158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88</v>
      </c>
      <c r="BK123" s="230">
        <f>ROUND(I123*H123,2)</f>
        <v>0</v>
      </c>
      <c r="BL123" s="17" t="s">
        <v>256</v>
      </c>
      <c r="BM123" s="17" t="s">
        <v>767</v>
      </c>
    </row>
    <row r="124" s="1" customFormat="1" ht="22.5" customHeight="1">
      <c r="B124" s="39"/>
      <c r="C124" s="219" t="s">
        <v>332</v>
      </c>
      <c r="D124" s="219" t="s">
        <v>160</v>
      </c>
      <c r="E124" s="220" t="s">
        <v>768</v>
      </c>
      <c r="F124" s="221" t="s">
        <v>769</v>
      </c>
      <c r="G124" s="222" t="s">
        <v>207</v>
      </c>
      <c r="H124" s="223">
        <v>0.039</v>
      </c>
      <c r="I124" s="224"/>
      <c r="J124" s="225">
        <f>ROUND(I124*H124,2)</f>
        <v>0</v>
      </c>
      <c r="K124" s="221" t="s">
        <v>675</v>
      </c>
      <c r="L124" s="44"/>
      <c r="M124" s="226" t="s">
        <v>79</v>
      </c>
      <c r="N124" s="227" t="s">
        <v>51</v>
      </c>
      <c r="O124" s="8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AR124" s="17" t="s">
        <v>256</v>
      </c>
      <c r="AT124" s="17" t="s">
        <v>160</v>
      </c>
      <c r="AU124" s="17" t="s">
        <v>90</v>
      </c>
      <c r="AY124" s="17" t="s">
        <v>158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88</v>
      </c>
      <c r="BK124" s="230">
        <f>ROUND(I124*H124,2)</f>
        <v>0</v>
      </c>
      <c r="BL124" s="17" t="s">
        <v>256</v>
      </c>
      <c r="BM124" s="17" t="s">
        <v>770</v>
      </c>
    </row>
    <row r="125" s="11" customFormat="1" ht="25.92" customHeight="1">
      <c r="B125" s="203"/>
      <c r="C125" s="204"/>
      <c r="D125" s="205" t="s">
        <v>80</v>
      </c>
      <c r="E125" s="206" t="s">
        <v>771</v>
      </c>
      <c r="F125" s="206" t="s">
        <v>772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AR125" s="214" t="s">
        <v>100</v>
      </c>
      <c r="AT125" s="215" t="s">
        <v>80</v>
      </c>
      <c r="AU125" s="215" t="s">
        <v>81</v>
      </c>
      <c r="AY125" s="214" t="s">
        <v>158</v>
      </c>
      <c r="BK125" s="216">
        <f>BK126</f>
        <v>0</v>
      </c>
    </row>
    <row r="126" s="1" customFormat="1" ht="16.5" customHeight="1">
      <c r="B126" s="39"/>
      <c r="C126" s="219" t="s">
        <v>338</v>
      </c>
      <c r="D126" s="219" t="s">
        <v>160</v>
      </c>
      <c r="E126" s="220" t="s">
        <v>773</v>
      </c>
      <c r="F126" s="221" t="s">
        <v>774</v>
      </c>
      <c r="G126" s="222" t="s">
        <v>752</v>
      </c>
      <c r="H126" s="223">
        <v>10</v>
      </c>
      <c r="I126" s="224"/>
      <c r="J126" s="225">
        <f>ROUND(I126*H126,2)</f>
        <v>0</v>
      </c>
      <c r="K126" s="221" t="s">
        <v>679</v>
      </c>
      <c r="L126" s="44"/>
      <c r="M126" s="278" t="s">
        <v>79</v>
      </c>
      <c r="N126" s="279" t="s">
        <v>51</v>
      </c>
      <c r="O126" s="280"/>
      <c r="P126" s="281">
        <f>O126*H126</f>
        <v>0</v>
      </c>
      <c r="Q126" s="281">
        <v>0</v>
      </c>
      <c r="R126" s="281">
        <f>Q126*H126</f>
        <v>0</v>
      </c>
      <c r="S126" s="281">
        <v>0</v>
      </c>
      <c r="T126" s="282">
        <f>S126*H126</f>
        <v>0</v>
      </c>
      <c r="AR126" s="17" t="s">
        <v>775</v>
      </c>
      <c r="AT126" s="17" t="s">
        <v>160</v>
      </c>
      <c r="AU126" s="17" t="s">
        <v>88</v>
      </c>
      <c r="AY126" s="17" t="s">
        <v>158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88</v>
      </c>
      <c r="BK126" s="230">
        <f>ROUND(I126*H126,2)</f>
        <v>0</v>
      </c>
      <c r="BL126" s="17" t="s">
        <v>775</v>
      </c>
      <c r="BM126" s="17" t="s">
        <v>776</v>
      </c>
    </row>
    <row r="127" s="1" customFormat="1" ht="6.96" customHeight="1">
      <c r="B127" s="58"/>
      <c r="C127" s="59"/>
      <c r="D127" s="59"/>
      <c r="E127" s="59"/>
      <c r="F127" s="59"/>
      <c r="G127" s="59"/>
      <c r="H127" s="59"/>
      <c r="I127" s="170"/>
      <c r="J127" s="59"/>
      <c r="K127" s="59"/>
      <c r="L127" s="44"/>
    </row>
  </sheetData>
  <sheetProtection sheet="1" autoFilter="0" formatColumns="0" formatRows="0" objects="1" scenarios="1" spinCount="100000" saltValue="fXr7eGSVwGU87uVoOuokYhlsGy47c5yQG/BCJaSD9mPyRxCFINzWOLbv320rvr8Ntig4jAf6L7j2V0vGJsv90Q==" hashValue="Dg1vkmhnhnV5zSB7Kn0uO/rlSSstXOrfl1RdEy69cVcm3vkhmaDno1uRMTr2b2oKzJkdfxtS034c1vosdtlQKQ==" algorithmName="SHA-512" password="CC35"/>
  <autoFilter ref="C89:K12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99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90</v>
      </c>
    </row>
    <row r="4" ht="24.96" customHeight="1">
      <c r="B4" s="20"/>
      <c r="D4" s="140" t="s">
        <v>119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Stavební úpravy ZŠ - učebna chemie a WC imobilní, ul. Letců R.A.F., Nymburk</v>
      </c>
      <c r="F7" s="141"/>
      <c r="G7" s="141"/>
      <c r="H7" s="141"/>
      <c r="L7" s="20"/>
    </row>
    <row r="8" ht="12" customHeight="1">
      <c r="B8" s="20"/>
      <c r="D8" s="141" t="s">
        <v>120</v>
      </c>
      <c r="L8" s="20"/>
    </row>
    <row r="9" s="1" customFormat="1" ht="16.5" customHeight="1">
      <c r="B9" s="44"/>
      <c r="E9" s="142" t="s">
        <v>121</v>
      </c>
      <c r="F9" s="1"/>
      <c r="G9" s="1"/>
      <c r="H9" s="1"/>
      <c r="I9" s="143"/>
      <c r="L9" s="44"/>
    </row>
    <row r="10" s="1" customFormat="1" ht="12" customHeight="1">
      <c r="B10" s="44"/>
      <c r="D10" s="141" t="s">
        <v>122</v>
      </c>
      <c r="I10" s="143"/>
      <c r="L10" s="44"/>
    </row>
    <row r="11" s="1" customFormat="1" ht="36.96" customHeight="1">
      <c r="B11" s="44"/>
      <c r="E11" s="144" t="s">
        <v>777</v>
      </c>
      <c r="F11" s="1"/>
      <c r="G11" s="1"/>
      <c r="H11" s="1"/>
      <c r="I11" s="143"/>
      <c r="L11" s="44"/>
    </row>
    <row r="12" s="1" customFormat="1">
      <c r="B12" s="44"/>
      <c r="I12" s="143"/>
      <c r="L12" s="44"/>
    </row>
    <row r="13" s="1" customFormat="1" ht="12" customHeight="1">
      <c r="B13" s="44"/>
      <c r="D13" s="141" t="s">
        <v>18</v>
      </c>
      <c r="F13" s="17" t="s">
        <v>19</v>
      </c>
      <c r="I13" s="145" t="s">
        <v>20</v>
      </c>
      <c r="J13" s="17" t="s">
        <v>21</v>
      </c>
      <c r="L13" s="44"/>
    </row>
    <row r="14" s="1" customFormat="1" ht="12" customHeight="1">
      <c r="B14" s="44"/>
      <c r="D14" s="141" t="s">
        <v>22</v>
      </c>
      <c r="F14" s="17" t="s">
        <v>124</v>
      </c>
      <c r="I14" s="145" t="s">
        <v>24</v>
      </c>
      <c r="J14" s="146" t="str">
        <f>'Rekapitulace stavby'!AN8</f>
        <v>12. 11. 2020</v>
      </c>
      <c r="L14" s="44"/>
    </row>
    <row r="15" s="1" customFormat="1" ht="21.84" customHeight="1">
      <c r="B15" s="44"/>
      <c r="D15" s="147" t="s">
        <v>26</v>
      </c>
      <c r="F15" s="148" t="s">
        <v>27</v>
      </c>
      <c r="I15" s="149" t="s">
        <v>28</v>
      </c>
      <c r="J15" s="148" t="s">
        <v>29</v>
      </c>
      <c r="L15" s="44"/>
    </row>
    <row r="16" s="1" customFormat="1" ht="12" customHeight="1">
      <c r="B16" s="44"/>
      <c r="D16" s="141" t="s">
        <v>30</v>
      </c>
      <c r="I16" s="145" t="s">
        <v>31</v>
      </c>
      <c r="J16" s="17" t="s">
        <v>32</v>
      </c>
      <c r="L16" s="44"/>
    </row>
    <row r="17" s="1" customFormat="1" ht="18" customHeight="1">
      <c r="B17" s="44"/>
      <c r="E17" s="17" t="s">
        <v>33</v>
      </c>
      <c r="I17" s="145" t="s">
        <v>34</v>
      </c>
      <c r="J17" s="17" t="s">
        <v>35</v>
      </c>
      <c r="L17" s="44"/>
    </row>
    <row r="18" s="1" customFormat="1" ht="6.96" customHeight="1">
      <c r="B18" s="44"/>
      <c r="I18" s="143"/>
      <c r="L18" s="44"/>
    </row>
    <row r="19" s="1" customFormat="1" ht="12" customHeight="1">
      <c r="B19" s="44"/>
      <c r="D19" s="141" t="s">
        <v>36</v>
      </c>
      <c r="I19" s="145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5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3"/>
      <c r="L21" s="44"/>
    </row>
    <row r="22" s="1" customFormat="1" ht="12" customHeight="1">
      <c r="B22" s="44"/>
      <c r="D22" s="141" t="s">
        <v>38</v>
      </c>
      <c r="I22" s="145" t="s">
        <v>31</v>
      </c>
      <c r="J22" s="17" t="s">
        <v>39</v>
      </c>
      <c r="L22" s="44"/>
    </row>
    <row r="23" s="1" customFormat="1" ht="18" customHeight="1">
      <c r="B23" s="44"/>
      <c r="E23" s="17" t="s">
        <v>40</v>
      </c>
      <c r="I23" s="145" t="s">
        <v>34</v>
      </c>
      <c r="J23" s="17" t="s">
        <v>41</v>
      </c>
      <c r="L23" s="44"/>
    </row>
    <row r="24" s="1" customFormat="1" ht="6.96" customHeight="1">
      <c r="B24" s="44"/>
      <c r="I24" s="143"/>
      <c r="L24" s="44"/>
    </row>
    <row r="25" s="1" customFormat="1" ht="12" customHeight="1">
      <c r="B25" s="44"/>
      <c r="D25" s="141" t="s">
        <v>43</v>
      </c>
      <c r="I25" s="145" t="s">
        <v>31</v>
      </c>
      <c r="J25" s="17" t="s">
        <v>39</v>
      </c>
      <c r="L25" s="44"/>
    </row>
    <row r="26" s="1" customFormat="1" ht="18" customHeight="1">
      <c r="B26" s="44"/>
      <c r="E26" s="17" t="s">
        <v>40</v>
      </c>
      <c r="I26" s="145" t="s">
        <v>34</v>
      </c>
      <c r="J26" s="17" t="s">
        <v>41</v>
      </c>
      <c r="L26" s="44"/>
    </row>
    <row r="27" s="1" customFormat="1" ht="6.96" customHeight="1">
      <c r="B27" s="44"/>
      <c r="I27" s="143"/>
      <c r="L27" s="44"/>
    </row>
    <row r="28" s="1" customFormat="1" ht="12" customHeight="1">
      <c r="B28" s="44"/>
      <c r="D28" s="141" t="s">
        <v>44</v>
      </c>
      <c r="I28" s="143"/>
      <c r="L28" s="44"/>
    </row>
    <row r="29" s="7" customFormat="1" ht="16.5" customHeight="1">
      <c r="B29" s="150"/>
      <c r="E29" s="151" t="s">
        <v>79</v>
      </c>
      <c r="F29" s="151"/>
      <c r="G29" s="151"/>
      <c r="H29" s="151"/>
      <c r="I29" s="152"/>
      <c r="L29" s="150"/>
    </row>
    <row r="30" s="1" customFormat="1" ht="6.96" customHeight="1">
      <c r="B30" s="44"/>
      <c r="I30" s="143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3"/>
      <c r="J31" s="72"/>
      <c r="K31" s="72"/>
      <c r="L31" s="44"/>
    </row>
    <row r="32" s="1" customFormat="1" ht="25.44" customHeight="1">
      <c r="B32" s="44"/>
      <c r="D32" s="154" t="s">
        <v>46</v>
      </c>
      <c r="I32" s="143"/>
      <c r="J32" s="155">
        <f>ROUND(J94,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3"/>
      <c r="J33" s="72"/>
      <c r="K33" s="72"/>
      <c r="L33" s="44"/>
    </row>
    <row r="34" s="1" customFormat="1" ht="14.4" customHeight="1">
      <c r="B34" s="44"/>
      <c r="F34" s="156" t="s">
        <v>48</v>
      </c>
      <c r="I34" s="157" t="s">
        <v>47</v>
      </c>
      <c r="J34" s="156" t="s">
        <v>49</v>
      </c>
      <c r="L34" s="44"/>
    </row>
    <row r="35" s="1" customFormat="1" ht="14.4" customHeight="1">
      <c r="B35" s="44"/>
      <c r="D35" s="141" t="s">
        <v>50</v>
      </c>
      <c r="E35" s="141" t="s">
        <v>51</v>
      </c>
      <c r="F35" s="158">
        <f>ROUND((SUM(BE94:BE160)),  2)</f>
        <v>0</v>
      </c>
      <c r="I35" s="159">
        <v>0.20999999999999999</v>
      </c>
      <c r="J35" s="158">
        <f>ROUND(((SUM(BE94:BE160))*I35),  2)</f>
        <v>0</v>
      </c>
      <c r="L35" s="44"/>
    </row>
    <row r="36" s="1" customFormat="1" ht="14.4" customHeight="1">
      <c r="B36" s="44"/>
      <c r="E36" s="141" t="s">
        <v>52</v>
      </c>
      <c r="F36" s="158">
        <f>ROUND((SUM(BF94:BF160)),  2)</f>
        <v>0</v>
      </c>
      <c r="I36" s="159">
        <v>0.14999999999999999</v>
      </c>
      <c r="J36" s="158">
        <f>ROUND(((SUM(BF94:BF160))*I36),  2)</f>
        <v>0</v>
      </c>
      <c r="L36" s="44"/>
    </row>
    <row r="37" hidden="1" s="1" customFormat="1" ht="14.4" customHeight="1">
      <c r="B37" s="44"/>
      <c r="E37" s="141" t="s">
        <v>53</v>
      </c>
      <c r="F37" s="158">
        <f>ROUND((SUM(BG94:BG160)),  2)</f>
        <v>0</v>
      </c>
      <c r="I37" s="159">
        <v>0.20999999999999999</v>
      </c>
      <c r="J37" s="158">
        <f>0</f>
        <v>0</v>
      </c>
      <c r="L37" s="44"/>
    </row>
    <row r="38" hidden="1" s="1" customFormat="1" ht="14.4" customHeight="1">
      <c r="B38" s="44"/>
      <c r="E38" s="141" t="s">
        <v>54</v>
      </c>
      <c r="F38" s="158">
        <f>ROUND((SUM(BH94:BH160)),  2)</f>
        <v>0</v>
      </c>
      <c r="I38" s="159">
        <v>0.14999999999999999</v>
      </c>
      <c r="J38" s="158">
        <f>0</f>
        <v>0</v>
      </c>
      <c r="L38" s="44"/>
    </row>
    <row r="39" hidden="1" s="1" customFormat="1" ht="14.4" customHeight="1">
      <c r="B39" s="44"/>
      <c r="E39" s="141" t="s">
        <v>55</v>
      </c>
      <c r="F39" s="158">
        <f>ROUND((SUM(BI94:BI160)),  2)</f>
        <v>0</v>
      </c>
      <c r="I39" s="159">
        <v>0</v>
      </c>
      <c r="J39" s="158">
        <f>0</f>
        <v>0</v>
      </c>
      <c r="L39" s="44"/>
    </row>
    <row r="40" s="1" customFormat="1" ht="6.96" customHeight="1">
      <c r="B40" s="44"/>
      <c r="I40" s="143"/>
      <c r="L40" s="44"/>
    </row>
    <row r="41" s="1" customFormat="1" ht="25.44" customHeight="1">
      <c r="B41" s="44"/>
      <c r="C41" s="160"/>
      <c r="D41" s="161" t="s">
        <v>56</v>
      </c>
      <c r="E41" s="162"/>
      <c r="F41" s="162"/>
      <c r="G41" s="163" t="s">
        <v>57</v>
      </c>
      <c r="H41" s="164" t="s">
        <v>58</v>
      </c>
      <c r="I41" s="165"/>
      <c r="J41" s="166">
        <f>SUM(J32:J39)</f>
        <v>0</v>
      </c>
      <c r="K41" s="167"/>
      <c r="L41" s="44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4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4"/>
    </row>
    <row r="47" s="1" customFormat="1" ht="24.96" customHeight="1">
      <c r="B47" s="39"/>
      <c r="C47" s="23" t="s">
        <v>125</v>
      </c>
      <c r="D47" s="40"/>
      <c r="E47" s="40"/>
      <c r="F47" s="40"/>
      <c r="G47" s="40"/>
      <c r="H47" s="40"/>
      <c r="I47" s="143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3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3"/>
      <c r="J49" s="40"/>
      <c r="K49" s="40"/>
      <c r="L49" s="44"/>
    </row>
    <row r="50" s="1" customFormat="1" ht="16.5" customHeight="1">
      <c r="B50" s="39"/>
      <c r="C50" s="40"/>
      <c r="D50" s="40"/>
      <c r="E50" s="174" t="str">
        <f>E7</f>
        <v>Stavební úpravy ZŠ - učebna chemie a WC imobilní, ul. Letců R.A.F., Nymburk</v>
      </c>
      <c r="F50" s="32"/>
      <c r="G50" s="32"/>
      <c r="H50" s="32"/>
      <c r="I50" s="143"/>
      <c r="J50" s="40"/>
      <c r="K50" s="40"/>
      <c r="L50" s="44"/>
    </row>
    <row r="51" ht="12" customHeight="1">
      <c r="B51" s="21"/>
      <c r="C51" s="32" t="s">
        <v>120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9"/>
      <c r="C52" s="40"/>
      <c r="D52" s="40"/>
      <c r="E52" s="174" t="s">
        <v>121</v>
      </c>
      <c r="F52" s="40"/>
      <c r="G52" s="40"/>
      <c r="H52" s="40"/>
      <c r="I52" s="143"/>
      <c r="J52" s="40"/>
      <c r="K52" s="40"/>
      <c r="L52" s="44"/>
    </row>
    <row r="53" s="1" customFormat="1" ht="12" customHeight="1">
      <c r="B53" s="39"/>
      <c r="C53" s="32" t="s">
        <v>122</v>
      </c>
      <c r="D53" s="40"/>
      <c r="E53" s="40"/>
      <c r="F53" s="40"/>
      <c r="G53" s="40"/>
      <c r="H53" s="40"/>
      <c r="I53" s="143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3 - elektroinstalace</v>
      </c>
      <c r="F54" s="40"/>
      <c r="G54" s="40"/>
      <c r="H54" s="40"/>
      <c r="I54" s="143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3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 xml:space="preserve">ul. Letců R.A.F., Nymburk </v>
      </c>
      <c r="G56" s="40"/>
      <c r="H56" s="40"/>
      <c r="I56" s="145" t="s">
        <v>24</v>
      </c>
      <c r="J56" s="68" t="str">
        <f>IF(J14="","",J14)</f>
        <v>12. 11. 2020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3"/>
      <c r="J57" s="40"/>
      <c r="K57" s="40"/>
      <c r="L57" s="44"/>
    </row>
    <row r="58" s="1" customFormat="1" ht="24.9" customHeight="1">
      <c r="B58" s="39"/>
      <c r="C58" s="32" t="s">
        <v>30</v>
      </c>
      <c r="D58" s="40"/>
      <c r="E58" s="40"/>
      <c r="F58" s="27" t="str">
        <f>E17</f>
        <v>ZŠ a MŠ Letců R.A.F. 1989 - p.o. Nymburk</v>
      </c>
      <c r="G58" s="40"/>
      <c r="H58" s="40"/>
      <c r="I58" s="145" t="s">
        <v>38</v>
      </c>
      <c r="J58" s="37" t="str">
        <f>E23</f>
        <v xml:space="preserve">S atelier s.r.o., Palackého 920, Náchod   </v>
      </c>
      <c r="K58" s="40"/>
      <c r="L58" s="44"/>
    </row>
    <row r="59" s="1" customFormat="1" ht="24.9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5" t="s">
        <v>43</v>
      </c>
      <c r="J59" s="37" t="str">
        <f>E26</f>
        <v xml:space="preserve">S atelier s.r.o., Palackého 920, Náchod   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3"/>
      <c r="J60" s="40"/>
      <c r="K60" s="40"/>
      <c r="L60" s="44"/>
    </row>
    <row r="61" s="1" customFormat="1" ht="29.28" customHeight="1">
      <c r="B61" s="39"/>
      <c r="C61" s="175" t="s">
        <v>126</v>
      </c>
      <c r="D61" s="176"/>
      <c r="E61" s="176"/>
      <c r="F61" s="176"/>
      <c r="G61" s="176"/>
      <c r="H61" s="176"/>
      <c r="I61" s="177"/>
      <c r="J61" s="178" t="s">
        <v>127</v>
      </c>
      <c r="K61" s="176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3"/>
      <c r="J62" s="40"/>
      <c r="K62" s="40"/>
      <c r="L62" s="44"/>
    </row>
    <row r="63" s="1" customFormat="1" ht="22.8" customHeight="1">
      <c r="B63" s="39"/>
      <c r="C63" s="179" t="s">
        <v>78</v>
      </c>
      <c r="D63" s="40"/>
      <c r="E63" s="40"/>
      <c r="F63" s="40"/>
      <c r="G63" s="40"/>
      <c r="H63" s="40"/>
      <c r="I63" s="143"/>
      <c r="J63" s="98">
        <f>J94</f>
        <v>0</v>
      </c>
      <c r="K63" s="40"/>
      <c r="L63" s="44"/>
      <c r="AU63" s="17" t="s">
        <v>128</v>
      </c>
    </row>
    <row r="64" s="8" customFormat="1" ht="24.96" customHeight="1">
      <c r="B64" s="180"/>
      <c r="C64" s="181"/>
      <c r="D64" s="182" t="s">
        <v>665</v>
      </c>
      <c r="E64" s="183"/>
      <c r="F64" s="183"/>
      <c r="G64" s="183"/>
      <c r="H64" s="183"/>
      <c r="I64" s="184"/>
      <c r="J64" s="185">
        <f>J95</f>
        <v>0</v>
      </c>
      <c r="K64" s="181"/>
      <c r="L64" s="186"/>
    </row>
    <row r="65" s="9" customFormat="1" ht="19.92" customHeight="1">
      <c r="B65" s="187"/>
      <c r="C65" s="122"/>
      <c r="D65" s="188" t="s">
        <v>778</v>
      </c>
      <c r="E65" s="189"/>
      <c r="F65" s="189"/>
      <c r="G65" s="189"/>
      <c r="H65" s="189"/>
      <c r="I65" s="190"/>
      <c r="J65" s="191">
        <f>J96</f>
        <v>0</v>
      </c>
      <c r="K65" s="122"/>
      <c r="L65" s="192"/>
    </row>
    <row r="66" s="8" customFormat="1" ht="24.96" customHeight="1">
      <c r="B66" s="180"/>
      <c r="C66" s="181"/>
      <c r="D66" s="182" t="s">
        <v>669</v>
      </c>
      <c r="E66" s="183"/>
      <c r="F66" s="183"/>
      <c r="G66" s="183"/>
      <c r="H66" s="183"/>
      <c r="I66" s="184"/>
      <c r="J66" s="185">
        <f>J143</f>
        <v>0</v>
      </c>
      <c r="K66" s="181"/>
      <c r="L66" s="186"/>
    </row>
    <row r="67" s="8" customFormat="1" ht="24.96" customHeight="1">
      <c r="B67" s="180"/>
      <c r="C67" s="181"/>
      <c r="D67" s="182" t="s">
        <v>779</v>
      </c>
      <c r="E67" s="183"/>
      <c r="F67" s="183"/>
      <c r="G67" s="183"/>
      <c r="H67" s="183"/>
      <c r="I67" s="184"/>
      <c r="J67" s="185">
        <f>J145</f>
        <v>0</v>
      </c>
      <c r="K67" s="181"/>
      <c r="L67" s="186"/>
    </row>
    <row r="68" s="9" customFormat="1" ht="19.92" customHeight="1">
      <c r="B68" s="187"/>
      <c r="C68" s="122"/>
      <c r="D68" s="188" t="s">
        <v>780</v>
      </c>
      <c r="E68" s="189"/>
      <c r="F68" s="189"/>
      <c r="G68" s="189"/>
      <c r="H68" s="189"/>
      <c r="I68" s="190"/>
      <c r="J68" s="191">
        <f>J146</f>
        <v>0</v>
      </c>
      <c r="K68" s="122"/>
      <c r="L68" s="192"/>
    </row>
    <row r="69" s="9" customFormat="1" ht="19.92" customHeight="1">
      <c r="B69" s="187"/>
      <c r="C69" s="122"/>
      <c r="D69" s="188" t="s">
        <v>781</v>
      </c>
      <c r="E69" s="189"/>
      <c r="F69" s="189"/>
      <c r="G69" s="189"/>
      <c r="H69" s="189"/>
      <c r="I69" s="190"/>
      <c r="J69" s="191">
        <f>J148</f>
        <v>0</v>
      </c>
      <c r="K69" s="122"/>
      <c r="L69" s="192"/>
    </row>
    <row r="70" s="9" customFormat="1" ht="19.92" customHeight="1">
      <c r="B70" s="187"/>
      <c r="C70" s="122"/>
      <c r="D70" s="188" t="s">
        <v>782</v>
      </c>
      <c r="E70" s="189"/>
      <c r="F70" s="189"/>
      <c r="G70" s="189"/>
      <c r="H70" s="189"/>
      <c r="I70" s="190"/>
      <c r="J70" s="191">
        <f>J150</f>
        <v>0</v>
      </c>
      <c r="K70" s="122"/>
      <c r="L70" s="192"/>
    </row>
    <row r="71" s="9" customFormat="1" ht="19.92" customHeight="1">
      <c r="B71" s="187"/>
      <c r="C71" s="122"/>
      <c r="D71" s="188" t="s">
        <v>783</v>
      </c>
      <c r="E71" s="189"/>
      <c r="F71" s="189"/>
      <c r="G71" s="189"/>
      <c r="H71" s="189"/>
      <c r="I71" s="190"/>
      <c r="J71" s="191">
        <f>J152</f>
        <v>0</v>
      </c>
      <c r="K71" s="122"/>
      <c r="L71" s="192"/>
    </row>
    <row r="72" s="9" customFormat="1" ht="19.92" customHeight="1">
      <c r="B72" s="187"/>
      <c r="C72" s="122"/>
      <c r="D72" s="188" t="s">
        <v>784</v>
      </c>
      <c r="E72" s="189"/>
      <c r="F72" s="189"/>
      <c r="G72" s="189"/>
      <c r="H72" s="189"/>
      <c r="I72" s="190"/>
      <c r="J72" s="191">
        <f>J155</f>
        <v>0</v>
      </c>
      <c r="K72" s="122"/>
      <c r="L72" s="192"/>
    </row>
    <row r="73" s="1" customFormat="1" ht="21.84" customHeight="1">
      <c r="B73" s="39"/>
      <c r="C73" s="40"/>
      <c r="D73" s="40"/>
      <c r="E73" s="40"/>
      <c r="F73" s="40"/>
      <c r="G73" s="40"/>
      <c r="H73" s="40"/>
      <c r="I73" s="143"/>
      <c r="J73" s="40"/>
      <c r="K73" s="40"/>
      <c r="L73" s="44"/>
    </row>
    <row r="74" s="1" customFormat="1" ht="6.96" customHeight="1">
      <c r="B74" s="58"/>
      <c r="C74" s="59"/>
      <c r="D74" s="59"/>
      <c r="E74" s="59"/>
      <c r="F74" s="59"/>
      <c r="G74" s="59"/>
      <c r="H74" s="59"/>
      <c r="I74" s="170"/>
      <c r="J74" s="59"/>
      <c r="K74" s="59"/>
      <c r="L74" s="44"/>
    </row>
    <row r="78" s="1" customFormat="1" ht="6.96" customHeight="1">
      <c r="B78" s="60"/>
      <c r="C78" s="61"/>
      <c r="D78" s="61"/>
      <c r="E78" s="61"/>
      <c r="F78" s="61"/>
      <c r="G78" s="61"/>
      <c r="H78" s="61"/>
      <c r="I78" s="173"/>
      <c r="J78" s="61"/>
      <c r="K78" s="61"/>
      <c r="L78" s="44"/>
    </row>
    <row r="79" s="1" customFormat="1" ht="24.96" customHeight="1">
      <c r="B79" s="39"/>
      <c r="C79" s="23" t="s">
        <v>143</v>
      </c>
      <c r="D79" s="40"/>
      <c r="E79" s="40"/>
      <c r="F79" s="40"/>
      <c r="G79" s="40"/>
      <c r="H79" s="40"/>
      <c r="I79" s="143"/>
      <c r="J79" s="40"/>
      <c r="K79" s="40"/>
      <c r="L79" s="44"/>
    </row>
    <row r="80" s="1" customFormat="1" ht="6.96" customHeight="1">
      <c r="B80" s="39"/>
      <c r="C80" s="40"/>
      <c r="D80" s="40"/>
      <c r="E80" s="40"/>
      <c r="F80" s="40"/>
      <c r="G80" s="40"/>
      <c r="H80" s="40"/>
      <c r="I80" s="143"/>
      <c r="J80" s="40"/>
      <c r="K80" s="40"/>
      <c r="L80" s="44"/>
    </row>
    <row r="81" s="1" customFormat="1" ht="12" customHeight="1">
      <c r="B81" s="39"/>
      <c r="C81" s="32" t="s">
        <v>16</v>
      </c>
      <c r="D81" s="40"/>
      <c r="E81" s="40"/>
      <c r="F81" s="40"/>
      <c r="G81" s="40"/>
      <c r="H81" s="40"/>
      <c r="I81" s="143"/>
      <c r="J81" s="40"/>
      <c r="K81" s="40"/>
      <c r="L81" s="44"/>
    </row>
    <row r="82" s="1" customFormat="1" ht="16.5" customHeight="1">
      <c r="B82" s="39"/>
      <c r="C82" s="40"/>
      <c r="D82" s="40"/>
      <c r="E82" s="174" t="str">
        <f>E7</f>
        <v>Stavební úpravy ZŠ - učebna chemie a WC imobilní, ul. Letců R.A.F., Nymburk</v>
      </c>
      <c r="F82" s="32"/>
      <c r="G82" s="32"/>
      <c r="H82" s="32"/>
      <c r="I82" s="143"/>
      <c r="J82" s="40"/>
      <c r="K82" s="40"/>
      <c r="L82" s="44"/>
    </row>
    <row r="83" ht="12" customHeight="1">
      <c r="B83" s="21"/>
      <c r="C83" s="32" t="s">
        <v>120</v>
      </c>
      <c r="D83" s="22"/>
      <c r="E83" s="22"/>
      <c r="F83" s="22"/>
      <c r="G83" s="22"/>
      <c r="H83" s="22"/>
      <c r="I83" s="136"/>
      <c r="J83" s="22"/>
      <c r="K83" s="22"/>
      <c r="L83" s="20"/>
    </row>
    <row r="84" s="1" customFormat="1" ht="16.5" customHeight="1">
      <c r="B84" s="39"/>
      <c r="C84" s="40"/>
      <c r="D84" s="40"/>
      <c r="E84" s="174" t="s">
        <v>121</v>
      </c>
      <c r="F84" s="40"/>
      <c r="G84" s="40"/>
      <c r="H84" s="40"/>
      <c r="I84" s="143"/>
      <c r="J84" s="40"/>
      <c r="K84" s="40"/>
      <c r="L84" s="44"/>
    </row>
    <row r="85" s="1" customFormat="1" ht="12" customHeight="1">
      <c r="B85" s="39"/>
      <c r="C85" s="32" t="s">
        <v>122</v>
      </c>
      <c r="D85" s="40"/>
      <c r="E85" s="40"/>
      <c r="F85" s="40"/>
      <c r="G85" s="40"/>
      <c r="H85" s="40"/>
      <c r="I85" s="143"/>
      <c r="J85" s="40"/>
      <c r="K85" s="40"/>
      <c r="L85" s="44"/>
    </row>
    <row r="86" s="1" customFormat="1" ht="16.5" customHeight="1">
      <c r="B86" s="39"/>
      <c r="C86" s="40"/>
      <c r="D86" s="40"/>
      <c r="E86" s="65" t="str">
        <f>E11</f>
        <v>3 - elektroinstalace</v>
      </c>
      <c r="F86" s="40"/>
      <c r="G86" s="40"/>
      <c r="H86" s="40"/>
      <c r="I86" s="143"/>
      <c r="J86" s="40"/>
      <c r="K86" s="40"/>
      <c r="L86" s="44"/>
    </row>
    <row r="87" s="1" customFormat="1" ht="6.96" customHeight="1">
      <c r="B87" s="39"/>
      <c r="C87" s="40"/>
      <c r="D87" s="40"/>
      <c r="E87" s="40"/>
      <c r="F87" s="40"/>
      <c r="G87" s="40"/>
      <c r="H87" s="40"/>
      <c r="I87" s="143"/>
      <c r="J87" s="40"/>
      <c r="K87" s="40"/>
      <c r="L87" s="44"/>
    </row>
    <row r="88" s="1" customFormat="1" ht="12" customHeight="1">
      <c r="B88" s="39"/>
      <c r="C88" s="32" t="s">
        <v>22</v>
      </c>
      <c r="D88" s="40"/>
      <c r="E88" s="40"/>
      <c r="F88" s="27" t="str">
        <f>F14</f>
        <v xml:space="preserve">ul. Letců R.A.F., Nymburk </v>
      </c>
      <c r="G88" s="40"/>
      <c r="H88" s="40"/>
      <c r="I88" s="145" t="s">
        <v>24</v>
      </c>
      <c r="J88" s="68" t="str">
        <f>IF(J14="","",J14)</f>
        <v>12. 11. 2020</v>
      </c>
      <c r="K88" s="40"/>
      <c r="L88" s="44"/>
    </row>
    <row r="89" s="1" customFormat="1" ht="6.96" customHeight="1">
      <c r="B89" s="39"/>
      <c r="C89" s="40"/>
      <c r="D89" s="40"/>
      <c r="E89" s="40"/>
      <c r="F89" s="40"/>
      <c r="G89" s="40"/>
      <c r="H89" s="40"/>
      <c r="I89" s="143"/>
      <c r="J89" s="40"/>
      <c r="K89" s="40"/>
      <c r="L89" s="44"/>
    </row>
    <row r="90" s="1" customFormat="1" ht="24.9" customHeight="1">
      <c r="B90" s="39"/>
      <c r="C90" s="32" t="s">
        <v>30</v>
      </c>
      <c r="D90" s="40"/>
      <c r="E90" s="40"/>
      <c r="F90" s="27" t="str">
        <f>E17</f>
        <v>ZŠ a MŠ Letců R.A.F. 1989 - p.o. Nymburk</v>
      </c>
      <c r="G90" s="40"/>
      <c r="H90" s="40"/>
      <c r="I90" s="145" t="s">
        <v>38</v>
      </c>
      <c r="J90" s="37" t="str">
        <f>E23</f>
        <v xml:space="preserve">S atelier s.r.o., Palackého 920, Náchod   </v>
      </c>
      <c r="K90" s="40"/>
      <c r="L90" s="44"/>
    </row>
    <row r="91" s="1" customFormat="1" ht="24.9" customHeight="1">
      <c r="B91" s="39"/>
      <c r="C91" s="32" t="s">
        <v>36</v>
      </c>
      <c r="D91" s="40"/>
      <c r="E91" s="40"/>
      <c r="F91" s="27" t="str">
        <f>IF(E20="","",E20)</f>
        <v>Vyplň údaj</v>
      </c>
      <c r="G91" s="40"/>
      <c r="H91" s="40"/>
      <c r="I91" s="145" t="s">
        <v>43</v>
      </c>
      <c r="J91" s="37" t="str">
        <f>E26</f>
        <v xml:space="preserve">S atelier s.r.o., Palackého 920, Náchod   </v>
      </c>
      <c r="K91" s="40"/>
      <c r="L91" s="44"/>
    </row>
    <row r="92" s="1" customFormat="1" ht="10.32" customHeight="1">
      <c r="B92" s="39"/>
      <c r="C92" s="40"/>
      <c r="D92" s="40"/>
      <c r="E92" s="40"/>
      <c r="F92" s="40"/>
      <c r="G92" s="40"/>
      <c r="H92" s="40"/>
      <c r="I92" s="143"/>
      <c r="J92" s="40"/>
      <c r="K92" s="40"/>
      <c r="L92" s="44"/>
    </row>
    <row r="93" s="10" customFormat="1" ht="29.28" customHeight="1">
      <c r="B93" s="193"/>
      <c r="C93" s="194" t="s">
        <v>144</v>
      </c>
      <c r="D93" s="195" t="s">
        <v>65</v>
      </c>
      <c r="E93" s="195" t="s">
        <v>61</v>
      </c>
      <c r="F93" s="195" t="s">
        <v>62</v>
      </c>
      <c r="G93" s="195" t="s">
        <v>145</v>
      </c>
      <c r="H93" s="195" t="s">
        <v>146</v>
      </c>
      <c r="I93" s="196" t="s">
        <v>147</v>
      </c>
      <c r="J93" s="195" t="s">
        <v>127</v>
      </c>
      <c r="K93" s="197" t="s">
        <v>148</v>
      </c>
      <c r="L93" s="198"/>
      <c r="M93" s="88" t="s">
        <v>79</v>
      </c>
      <c r="N93" s="89" t="s">
        <v>50</v>
      </c>
      <c r="O93" s="89" t="s">
        <v>149</v>
      </c>
      <c r="P93" s="89" t="s">
        <v>150</v>
      </c>
      <c r="Q93" s="89" t="s">
        <v>151</v>
      </c>
      <c r="R93" s="89" t="s">
        <v>152</v>
      </c>
      <c r="S93" s="89" t="s">
        <v>153</v>
      </c>
      <c r="T93" s="90" t="s">
        <v>154</v>
      </c>
    </row>
    <row r="94" s="1" customFormat="1" ht="22.8" customHeight="1">
      <c r="B94" s="39"/>
      <c r="C94" s="95" t="s">
        <v>155</v>
      </c>
      <c r="D94" s="40"/>
      <c r="E94" s="40"/>
      <c r="F94" s="40"/>
      <c r="G94" s="40"/>
      <c r="H94" s="40"/>
      <c r="I94" s="143"/>
      <c r="J94" s="199">
        <f>BK94</f>
        <v>0</v>
      </c>
      <c r="K94" s="40"/>
      <c r="L94" s="44"/>
      <c r="M94" s="91"/>
      <c r="N94" s="92"/>
      <c r="O94" s="92"/>
      <c r="P94" s="200">
        <f>P95+P143+P145</f>
        <v>0</v>
      </c>
      <c r="Q94" s="92"/>
      <c r="R94" s="200">
        <f>R95+R143+R145</f>
        <v>0.18379000000000004</v>
      </c>
      <c r="S94" s="92"/>
      <c r="T94" s="201">
        <f>T95+T143+T145</f>
        <v>0</v>
      </c>
      <c r="AT94" s="17" t="s">
        <v>80</v>
      </c>
      <c r="AU94" s="17" t="s">
        <v>128</v>
      </c>
      <c r="BK94" s="202">
        <f>BK95+BK143+BK145</f>
        <v>0</v>
      </c>
    </row>
    <row r="95" s="11" customFormat="1" ht="25.92" customHeight="1">
      <c r="B95" s="203"/>
      <c r="C95" s="204"/>
      <c r="D95" s="205" t="s">
        <v>80</v>
      </c>
      <c r="E95" s="206" t="s">
        <v>253</v>
      </c>
      <c r="F95" s="206" t="s">
        <v>670</v>
      </c>
      <c r="G95" s="204"/>
      <c r="H95" s="204"/>
      <c r="I95" s="207"/>
      <c r="J95" s="208">
        <f>BK95</f>
        <v>0</v>
      </c>
      <c r="K95" s="204"/>
      <c r="L95" s="209"/>
      <c r="M95" s="210"/>
      <c r="N95" s="211"/>
      <c r="O95" s="211"/>
      <c r="P95" s="212">
        <f>P96</f>
        <v>0</v>
      </c>
      <c r="Q95" s="211"/>
      <c r="R95" s="212">
        <f>R96</f>
        <v>0.18379000000000004</v>
      </c>
      <c r="S95" s="211"/>
      <c r="T95" s="213">
        <f>T96</f>
        <v>0</v>
      </c>
      <c r="AR95" s="214" t="s">
        <v>90</v>
      </c>
      <c r="AT95" s="215" t="s">
        <v>80</v>
      </c>
      <c r="AU95" s="215" t="s">
        <v>81</v>
      </c>
      <c r="AY95" s="214" t="s">
        <v>158</v>
      </c>
      <c r="BK95" s="216">
        <f>BK96</f>
        <v>0</v>
      </c>
    </row>
    <row r="96" s="11" customFormat="1" ht="22.8" customHeight="1">
      <c r="B96" s="203"/>
      <c r="C96" s="204"/>
      <c r="D96" s="205" t="s">
        <v>80</v>
      </c>
      <c r="E96" s="217" t="s">
        <v>785</v>
      </c>
      <c r="F96" s="217" t="s">
        <v>786</v>
      </c>
      <c r="G96" s="204"/>
      <c r="H96" s="204"/>
      <c r="I96" s="207"/>
      <c r="J96" s="218">
        <f>BK96</f>
        <v>0</v>
      </c>
      <c r="K96" s="204"/>
      <c r="L96" s="209"/>
      <c r="M96" s="210"/>
      <c r="N96" s="211"/>
      <c r="O96" s="211"/>
      <c r="P96" s="212">
        <f>SUM(P97:P142)</f>
        <v>0</v>
      </c>
      <c r="Q96" s="211"/>
      <c r="R96" s="212">
        <f>SUM(R97:R142)</f>
        <v>0.18379000000000004</v>
      </c>
      <c r="S96" s="211"/>
      <c r="T96" s="213">
        <f>SUM(T97:T142)</f>
        <v>0</v>
      </c>
      <c r="AR96" s="214" t="s">
        <v>90</v>
      </c>
      <c r="AT96" s="215" t="s">
        <v>80</v>
      </c>
      <c r="AU96" s="215" t="s">
        <v>88</v>
      </c>
      <c r="AY96" s="214" t="s">
        <v>158</v>
      </c>
      <c r="BK96" s="216">
        <f>SUM(BK97:BK142)</f>
        <v>0</v>
      </c>
    </row>
    <row r="97" s="1" customFormat="1" ht="16.5" customHeight="1">
      <c r="B97" s="39"/>
      <c r="C97" s="219" t="s">
        <v>88</v>
      </c>
      <c r="D97" s="219" t="s">
        <v>160</v>
      </c>
      <c r="E97" s="220" t="s">
        <v>787</v>
      </c>
      <c r="F97" s="221" t="s">
        <v>788</v>
      </c>
      <c r="G97" s="222" t="s">
        <v>391</v>
      </c>
      <c r="H97" s="223">
        <v>20</v>
      </c>
      <c r="I97" s="224"/>
      <c r="J97" s="225">
        <f>ROUND(I97*H97,2)</f>
        <v>0</v>
      </c>
      <c r="K97" s="221" t="s">
        <v>79</v>
      </c>
      <c r="L97" s="44"/>
      <c r="M97" s="226" t="s">
        <v>79</v>
      </c>
      <c r="N97" s="227" t="s">
        <v>51</v>
      </c>
      <c r="O97" s="80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17" t="s">
        <v>256</v>
      </c>
      <c r="AT97" s="17" t="s">
        <v>160</v>
      </c>
      <c r="AU97" s="17" t="s">
        <v>90</v>
      </c>
      <c r="AY97" s="17" t="s">
        <v>158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17" t="s">
        <v>88</v>
      </c>
      <c r="BK97" s="230">
        <f>ROUND(I97*H97,2)</f>
        <v>0</v>
      </c>
      <c r="BL97" s="17" t="s">
        <v>256</v>
      </c>
      <c r="BM97" s="17" t="s">
        <v>789</v>
      </c>
    </row>
    <row r="98" s="1" customFormat="1" ht="16.5" customHeight="1">
      <c r="B98" s="39"/>
      <c r="C98" s="264" t="s">
        <v>90</v>
      </c>
      <c r="D98" s="264" t="s">
        <v>294</v>
      </c>
      <c r="E98" s="265" t="s">
        <v>790</v>
      </c>
      <c r="F98" s="266" t="s">
        <v>791</v>
      </c>
      <c r="G98" s="267" t="s">
        <v>391</v>
      </c>
      <c r="H98" s="268">
        <v>20</v>
      </c>
      <c r="I98" s="269"/>
      <c r="J98" s="270">
        <f>ROUND(I98*H98,2)</f>
        <v>0</v>
      </c>
      <c r="K98" s="266" t="s">
        <v>79</v>
      </c>
      <c r="L98" s="271"/>
      <c r="M98" s="272" t="s">
        <v>79</v>
      </c>
      <c r="N98" s="273" t="s">
        <v>51</v>
      </c>
      <c r="O98" s="80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17" t="s">
        <v>297</v>
      </c>
      <c r="AT98" s="17" t="s">
        <v>294</v>
      </c>
      <c r="AU98" s="17" t="s">
        <v>90</v>
      </c>
      <c r="AY98" s="17" t="s">
        <v>158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17" t="s">
        <v>88</v>
      </c>
      <c r="BK98" s="230">
        <f>ROUND(I98*H98,2)</f>
        <v>0</v>
      </c>
      <c r="BL98" s="17" t="s">
        <v>256</v>
      </c>
      <c r="BM98" s="17" t="s">
        <v>792</v>
      </c>
    </row>
    <row r="99" s="1" customFormat="1" ht="16.5" customHeight="1">
      <c r="B99" s="39"/>
      <c r="C99" s="264" t="s">
        <v>97</v>
      </c>
      <c r="D99" s="264" t="s">
        <v>294</v>
      </c>
      <c r="E99" s="265" t="s">
        <v>793</v>
      </c>
      <c r="F99" s="266" t="s">
        <v>794</v>
      </c>
      <c r="G99" s="267" t="s">
        <v>391</v>
      </c>
      <c r="H99" s="268">
        <v>20</v>
      </c>
      <c r="I99" s="269"/>
      <c r="J99" s="270">
        <f>ROUND(I99*H99,2)</f>
        <v>0</v>
      </c>
      <c r="K99" s="266" t="s">
        <v>79</v>
      </c>
      <c r="L99" s="271"/>
      <c r="M99" s="272" t="s">
        <v>79</v>
      </c>
      <c r="N99" s="273" t="s">
        <v>51</v>
      </c>
      <c r="O99" s="80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AR99" s="17" t="s">
        <v>297</v>
      </c>
      <c r="AT99" s="17" t="s">
        <v>294</v>
      </c>
      <c r="AU99" s="17" t="s">
        <v>90</v>
      </c>
      <c r="AY99" s="17" t="s">
        <v>158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17" t="s">
        <v>88</v>
      </c>
      <c r="BK99" s="230">
        <f>ROUND(I99*H99,2)</f>
        <v>0</v>
      </c>
      <c r="BL99" s="17" t="s">
        <v>256</v>
      </c>
      <c r="BM99" s="17" t="s">
        <v>795</v>
      </c>
    </row>
    <row r="100" s="1" customFormat="1" ht="22.5" customHeight="1">
      <c r="B100" s="39"/>
      <c r="C100" s="219" t="s">
        <v>100</v>
      </c>
      <c r="D100" s="219" t="s">
        <v>160</v>
      </c>
      <c r="E100" s="220" t="s">
        <v>796</v>
      </c>
      <c r="F100" s="221" t="s">
        <v>797</v>
      </c>
      <c r="G100" s="222" t="s">
        <v>181</v>
      </c>
      <c r="H100" s="223">
        <v>60</v>
      </c>
      <c r="I100" s="224"/>
      <c r="J100" s="225">
        <f>ROUND(I100*H100,2)</f>
        <v>0</v>
      </c>
      <c r="K100" s="221" t="s">
        <v>164</v>
      </c>
      <c r="L100" s="44"/>
      <c r="M100" s="226" t="s">
        <v>79</v>
      </c>
      <c r="N100" s="227" t="s">
        <v>51</v>
      </c>
      <c r="O100" s="80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17" t="s">
        <v>256</v>
      </c>
      <c r="AT100" s="17" t="s">
        <v>160</v>
      </c>
      <c r="AU100" s="17" t="s">
        <v>90</v>
      </c>
      <c r="AY100" s="17" t="s">
        <v>158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17" t="s">
        <v>88</v>
      </c>
      <c r="BK100" s="230">
        <f>ROUND(I100*H100,2)</f>
        <v>0</v>
      </c>
      <c r="BL100" s="17" t="s">
        <v>256</v>
      </c>
      <c r="BM100" s="17" t="s">
        <v>798</v>
      </c>
    </row>
    <row r="101" s="1" customFormat="1" ht="16.5" customHeight="1">
      <c r="B101" s="39"/>
      <c r="C101" s="264" t="s">
        <v>103</v>
      </c>
      <c r="D101" s="264" t="s">
        <v>294</v>
      </c>
      <c r="E101" s="265" t="s">
        <v>799</v>
      </c>
      <c r="F101" s="266" t="s">
        <v>800</v>
      </c>
      <c r="G101" s="267" t="s">
        <v>181</v>
      </c>
      <c r="H101" s="268">
        <v>20</v>
      </c>
      <c r="I101" s="269"/>
      <c r="J101" s="270">
        <f>ROUND(I101*H101,2)</f>
        <v>0</v>
      </c>
      <c r="K101" s="266" t="s">
        <v>801</v>
      </c>
      <c r="L101" s="271"/>
      <c r="M101" s="272" t="s">
        <v>79</v>
      </c>
      <c r="N101" s="273" t="s">
        <v>51</v>
      </c>
      <c r="O101" s="80"/>
      <c r="P101" s="228">
        <f>O101*H101</f>
        <v>0</v>
      </c>
      <c r="Q101" s="228">
        <v>4.0000000000000003E-05</v>
      </c>
      <c r="R101" s="228">
        <f>Q101*H101</f>
        <v>0.00080000000000000004</v>
      </c>
      <c r="S101" s="228">
        <v>0</v>
      </c>
      <c r="T101" s="229">
        <f>S101*H101</f>
        <v>0</v>
      </c>
      <c r="AR101" s="17" t="s">
        <v>802</v>
      </c>
      <c r="AT101" s="17" t="s">
        <v>294</v>
      </c>
      <c r="AU101" s="17" t="s">
        <v>90</v>
      </c>
      <c r="AY101" s="17" t="s">
        <v>158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17" t="s">
        <v>88</v>
      </c>
      <c r="BK101" s="230">
        <f>ROUND(I101*H101,2)</f>
        <v>0</v>
      </c>
      <c r="BL101" s="17" t="s">
        <v>802</v>
      </c>
      <c r="BM101" s="17" t="s">
        <v>803</v>
      </c>
    </row>
    <row r="102" s="1" customFormat="1" ht="16.5" customHeight="1">
      <c r="B102" s="39"/>
      <c r="C102" s="264" t="s">
        <v>106</v>
      </c>
      <c r="D102" s="264" t="s">
        <v>294</v>
      </c>
      <c r="E102" s="265" t="s">
        <v>804</v>
      </c>
      <c r="F102" s="266" t="s">
        <v>805</v>
      </c>
      <c r="G102" s="267" t="s">
        <v>181</v>
      </c>
      <c r="H102" s="268">
        <v>20</v>
      </c>
      <c r="I102" s="269"/>
      <c r="J102" s="270">
        <f>ROUND(I102*H102,2)</f>
        <v>0</v>
      </c>
      <c r="K102" s="266" t="s">
        <v>801</v>
      </c>
      <c r="L102" s="271"/>
      <c r="M102" s="272" t="s">
        <v>79</v>
      </c>
      <c r="N102" s="273" t="s">
        <v>51</v>
      </c>
      <c r="O102" s="80"/>
      <c r="P102" s="228">
        <f>O102*H102</f>
        <v>0</v>
      </c>
      <c r="Q102" s="228">
        <v>6.9999999999999994E-05</v>
      </c>
      <c r="R102" s="228">
        <f>Q102*H102</f>
        <v>0.0013999999999999998</v>
      </c>
      <c r="S102" s="228">
        <v>0</v>
      </c>
      <c r="T102" s="229">
        <f>S102*H102</f>
        <v>0</v>
      </c>
      <c r="AR102" s="17" t="s">
        <v>802</v>
      </c>
      <c r="AT102" s="17" t="s">
        <v>294</v>
      </c>
      <c r="AU102" s="17" t="s">
        <v>90</v>
      </c>
      <c r="AY102" s="17" t="s">
        <v>158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88</v>
      </c>
      <c r="BK102" s="230">
        <f>ROUND(I102*H102,2)</f>
        <v>0</v>
      </c>
      <c r="BL102" s="17" t="s">
        <v>802</v>
      </c>
      <c r="BM102" s="17" t="s">
        <v>806</v>
      </c>
    </row>
    <row r="103" s="1" customFormat="1" ht="16.5" customHeight="1">
      <c r="B103" s="39"/>
      <c r="C103" s="264" t="s">
        <v>204</v>
      </c>
      <c r="D103" s="264" t="s">
        <v>294</v>
      </c>
      <c r="E103" s="265" t="s">
        <v>807</v>
      </c>
      <c r="F103" s="266" t="s">
        <v>808</v>
      </c>
      <c r="G103" s="267" t="s">
        <v>181</v>
      </c>
      <c r="H103" s="268">
        <v>20</v>
      </c>
      <c r="I103" s="269"/>
      <c r="J103" s="270">
        <f>ROUND(I103*H103,2)</f>
        <v>0</v>
      </c>
      <c r="K103" s="266" t="s">
        <v>801</v>
      </c>
      <c r="L103" s="271"/>
      <c r="M103" s="272" t="s">
        <v>79</v>
      </c>
      <c r="N103" s="273" t="s">
        <v>51</v>
      </c>
      <c r="O103" s="80"/>
      <c r="P103" s="228">
        <f>O103*H103</f>
        <v>0</v>
      </c>
      <c r="Q103" s="228">
        <v>0.00017000000000000001</v>
      </c>
      <c r="R103" s="228">
        <f>Q103*H103</f>
        <v>0.0034000000000000002</v>
      </c>
      <c r="S103" s="228">
        <v>0</v>
      </c>
      <c r="T103" s="229">
        <f>S103*H103</f>
        <v>0</v>
      </c>
      <c r="AR103" s="17" t="s">
        <v>802</v>
      </c>
      <c r="AT103" s="17" t="s">
        <v>294</v>
      </c>
      <c r="AU103" s="17" t="s">
        <v>90</v>
      </c>
      <c r="AY103" s="17" t="s">
        <v>158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17" t="s">
        <v>88</v>
      </c>
      <c r="BK103" s="230">
        <f>ROUND(I103*H103,2)</f>
        <v>0</v>
      </c>
      <c r="BL103" s="17" t="s">
        <v>802</v>
      </c>
      <c r="BM103" s="17" t="s">
        <v>809</v>
      </c>
    </row>
    <row r="104" s="1" customFormat="1" ht="22.5" customHeight="1">
      <c r="B104" s="39"/>
      <c r="C104" s="219" t="s">
        <v>209</v>
      </c>
      <c r="D104" s="219" t="s">
        <v>160</v>
      </c>
      <c r="E104" s="220" t="s">
        <v>810</v>
      </c>
      <c r="F104" s="221" t="s">
        <v>811</v>
      </c>
      <c r="G104" s="222" t="s">
        <v>181</v>
      </c>
      <c r="H104" s="223">
        <v>30</v>
      </c>
      <c r="I104" s="224"/>
      <c r="J104" s="225">
        <f>ROUND(I104*H104,2)</f>
        <v>0</v>
      </c>
      <c r="K104" s="221" t="s">
        <v>164</v>
      </c>
      <c r="L104" s="44"/>
      <c r="M104" s="226" t="s">
        <v>79</v>
      </c>
      <c r="N104" s="227" t="s">
        <v>51</v>
      </c>
      <c r="O104" s="80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17" t="s">
        <v>256</v>
      </c>
      <c r="AT104" s="17" t="s">
        <v>160</v>
      </c>
      <c r="AU104" s="17" t="s">
        <v>90</v>
      </c>
      <c r="AY104" s="17" t="s">
        <v>158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17" t="s">
        <v>88</v>
      </c>
      <c r="BK104" s="230">
        <f>ROUND(I104*H104,2)</f>
        <v>0</v>
      </c>
      <c r="BL104" s="17" t="s">
        <v>256</v>
      </c>
      <c r="BM104" s="17" t="s">
        <v>812</v>
      </c>
    </row>
    <row r="105" s="1" customFormat="1" ht="16.5" customHeight="1">
      <c r="B105" s="39"/>
      <c r="C105" s="264" t="s">
        <v>192</v>
      </c>
      <c r="D105" s="264" t="s">
        <v>294</v>
      </c>
      <c r="E105" s="265" t="s">
        <v>813</v>
      </c>
      <c r="F105" s="266" t="s">
        <v>814</v>
      </c>
      <c r="G105" s="267" t="s">
        <v>181</v>
      </c>
      <c r="H105" s="268">
        <v>30</v>
      </c>
      <c r="I105" s="269"/>
      <c r="J105" s="270">
        <f>ROUND(I105*H105,2)</f>
        <v>0</v>
      </c>
      <c r="K105" s="266" t="s">
        <v>801</v>
      </c>
      <c r="L105" s="271"/>
      <c r="M105" s="272" t="s">
        <v>79</v>
      </c>
      <c r="N105" s="273" t="s">
        <v>51</v>
      </c>
      <c r="O105" s="80"/>
      <c r="P105" s="228">
        <f>O105*H105</f>
        <v>0</v>
      </c>
      <c r="Q105" s="228">
        <v>0.00038999999999999999</v>
      </c>
      <c r="R105" s="228">
        <f>Q105*H105</f>
        <v>0.0117</v>
      </c>
      <c r="S105" s="228">
        <v>0</v>
      </c>
      <c r="T105" s="229">
        <f>S105*H105</f>
        <v>0</v>
      </c>
      <c r="AR105" s="17" t="s">
        <v>297</v>
      </c>
      <c r="AT105" s="17" t="s">
        <v>294</v>
      </c>
      <c r="AU105" s="17" t="s">
        <v>90</v>
      </c>
      <c r="AY105" s="17" t="s">
        <v>158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17" t="s">
        <v>88</v>
      </c>
      <c r="BK105" s="230">
        <f>ROUND(I105*H105,2)</f>
        <v>0</v>
      </c>
      <c r="BL105" s="17" t="s">
        <v>256</v>
      </c>
      <c r="BM105" s="17" t="s">
        <v>815</v>
      </c>
    </row>
    <row r="106" s="1" customFormat="1" ht="22.5" customHeight="1">
      <c r="B106" s="39"/>
      <c r="C106" s="219" t="s">
        <v>218</v>
      </c>
      <c r="D106" s="219" t="s">
        <v>160</v>
      </c>
      <c r="E106" s="220" t="s">
        <v>816</v>
      </c>
      <c r="F106" s="221" t="s">
        <v>817</v>
      </c>
      <c r="G106" s="222" t="s">
        <v>341</v>
      </c>
      <c r="H106" s="223">
        <v>5</v>
      </c>
      <c r="I106" s="224"/>
      <c r="J106" s="225">
        <f>ROUND(I106*H106,2)</f>
        <v>0</v>
      </c>
      <c r="K106" s="221" t="s">
        <v>164</v>
      </c>
      <c r="L106" s="44"/>
      <c r="M106" s="226" t="s">
        <v>79</v>
      </c>
      <c r="N106" s="227" t="s">
        <v>51</v>
      </c>
      <c r="O106" s="80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17" t="s">
        <v>256</v>
      </c>
      <c r="AT106" s="17" t="s">
        <v>160</v>
      </c>
      <c r="AU106" s="17" t="s">
        <v>90</v>
      </c>
      <c r="AY106" s="17" t="s">
        <v>158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17" t="s">
        <v>88</v>
      </c>
      <c r="BK106" s="230">
        <f>ROUND(I106*H106,2)</f>
        <v>0</v>
      </c>
      <c r="BL106" s="17" t="s">
        <v>256</v>
      </c>
      <c r="BM106" s="17" t="s">
        <v>818</v>
      </c>
    </row>
    <row r="107" s="1" customFormat="1" ht="16.5" customHeight="1">
      <c r="B107" s="39"/>
      <c r="C107" s="264" t="s">
        <v>229</v>
      </c>
      <c r="D107" s="264" t="s">
        <v>294</v>
      </c>
      <c r="E107" s="265" t="s">
        <v>819</v>
      </c>
      <c r="F107" s="266" t="s">
        <v>820</v>
      </c>
      <c r="G107" s="267" t="s">
        <v>341</v>
      </c>
      <c r="H107" s="268">
        <v>5</v>
      </c>
      <c r="I107" s="269"/>
      <c r="J107" s="270">
        <f>ROUND(I107*H107,2)</f>
        <v>0</v>
      </c>
      <c r="K107" s="266" t="s">
        <v>801</v>
      </c>
      <c r="L107" s="271"/>
      <c r="M107" s="272" t="s">
        <v>79</v>
      </c>
      <c r="N107" s="273" t="s">
        <v>51</v>
      </c>
      <c r="O107" s="80"/>
      <c r="P107" s="228">
        <f>O107*H107</f>
        <v>0</v>
      </c>
      <c r="Q107" s="228">
        <v>4.0000000000000003E-05</v>
      </c>
      <c r="R107" s="228">
        <f>Q107*H107</f>
        <v>0.00020000000000000001</v>
      </c>
      <c r="S107" s="228">
        <v>0</v>
      </c>
      <c r="T107" s="229">
        <f>S107*H107</f>
        <v>0</v>
      </c>
      <c r="AR107" s="17" t="s">
        <v>297</v>
      </c>
      <c r="AT107" s="17" t="s">
        <v>294</v>
      </c>
      <c r="AU107" s="17" t="s">
        <v>90</v>
      </c>
      <c r="AY107" s="17" t="s">
        <v>158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17" t="s">
        <v>88</v>
      </c>
      <c r="BK107" s="230">
        <f>ROUND(I107*H107,2)</f>
        <v>0</v>
      </c>
      <c r="BL107" s="17" t="s">
        <v>256</v>
      </c>
      <c r="BM107" s="17" t="s">
        <v>821</v>
      </c>
    </row>
    <row r="108" s="1" customFormat="1" ht="22.5" customHeight="1">
      <c r="B108" s="39"/>
      <c r="C108" s="219" t="s">
        <v>234</v>
      </c>
      <c r="D108" s="219" t="s">
        <v>160</v>
      </c>
      <c r="E108" s="220" t="s">
        <v>822</v>
      </c>
      <c r="F108" s="221" t="s">
        <v>823</v>
      </c>
      <c r="G108" s="222" t="s">
        <v>341</v>
      </c>
      <c r="H108" s="223">
        <v>2</v>
      </c>
      <c r="I108" s="224"/>
      <c r="J108" s="225">
        <f>ROUND(I108*H108,2)</f>
        <v>0</v>
      </c>
      <c r="K108" s="221" t="s">
        <v>164</v>
      </c>
      <c r="L108" s="44"/>
      <c r="M108" s="226" t="s">
        <v>79</v>
      </c>
      <c r="N108" s="227" t="s">
        <v>51</v>
      </c>
      <c r="O108" s="80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17" t="s">
        <v>256</v>
      </c>
      <c r="AT108" s="17" t="s">
        <v>160</v>
      </c>
      <c r="AU108" s="17" t="s">
        <v>90</v>
      </c>
      <c r="AY108" s="17" t="s">
        <v>158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17" t="s">
        <v>88</v>
      </c>
      <c r="BK108" s="230">
        <f>ROUND(I108*H108,2)</f>
        <v>0</v>
      </c>
      <c r="BL108" s="17" t="s">
        <v>256</v>
      </c>
      <c r="BM108" s="17" t="s">
        <v>824</v>
      </c>
    </row>
    <row r="109" s="1" customFormat="1" ht="16.5" customHeight="1">
      <c r="B109" s="39"/>
      <c r="C109" s="264" t="s">
        <v>239</v>
      </c>
      <c r="D109" s="264" t="s">
        <v>294</v>
      </c>
      <c r="E109" s="265" t="s">
        <v>825</v>
      </c>
      <c r="F109" s="266" t="s">
        <v>826</v>
      </c>
      <c r="G109" s="267" t="s">
        <v>341</v>
      </c>
      <c r="H109" s="268">
        <v>2</v>
      </c>
      <c r="I109" s="269"/>
      <c r="J109" s="270">
        <f>ROUND(I109*H109,2)</f>
        <v>0</v>
      </c>
      <c r="K109" s="266" t="s">
        <v>801</v>
      </c>
      <c r="L109" s="271"/>
      <c r="M109" s="272" t="s">
        <v>79</v>
      </c>
      <c r="N109" s="273" t="s">
        <v>51</v>
      </c>
      <c r="O109" s="80"/>
      <c r="P109" s="228">
        <f>O109*H109</f>
        <v>0</v>
      </c>
      <c r="Q109" s="228">
        <v>0.00023000000000000001</v>
      </c>
      <c r="R109" s="228">
        <f>Q109*H109</f>
        <v>0.00046000000000000001</v>
      </c>
      <c r="S109" s="228">
        <v>0</v>
      </c>
      <c r="T109" s="229">
        <f>S109*H109</f>
        <v>0</v>
      </c>
      <c r="AR109" s="17" t="s">
        <v>297</v>
      </c>
      <c r="AT109" s="17" t="s">
        <v>294</v>
      </c>
      <c r="AU109" s="17" t="s">
        <v>90</v>
      </c>
      <c r="AY109" s="17" t="s">
        <v>158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17" t="s">
        <v>88</v>
      </c>
      <c r="BK109" s="230">
        <f>ROUND(I109*H109,2)</f>
        <v>0</v>
      </c>
      <c r="BL109" s="17" t="s">
        <v>256</v>
      </c>
      <c r="BM109" s="17" t="s">
        <v>827</v>
      </c>
    </row>
    <row r="110" s="1" customFormat="1" ht="22.5" customHeight="1">
      <c r="B110" s="39"/>
      <c r="C110" s="219" t="s">
        <v>246</v>
      </c>
      <c r="D110" s="219" t="s">
        <v>160</v>
      </c>
      <c r="E110" s="220" t="s">
        <v>828</v>
      </c>
      <c r="F110" s="221" t="s">
        <v>829</v>
      </c>
      <c r="G110" s="222" t="s">
        <v>341</v>
      </c>
      <c r="H110" s="223">
        <v>3</v>
      </c>
      <c r="I110" s="224"/>
      <c r="J110" s="225">
        <f>ROUND(I110*H110,2)</f>
        <v>0</v>
      </c>
      <c r="K110" s="221" t="s">
        <v>164</v>
      </c>
      <c r="L110" s="44"/>
      <c r="M110" s="226" t="s">
        <v>79</v>
      </c>
      <c r="N110" s="227" t="s">
        <v>51</v>
      </c>
      <c r="O110" s="80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17" t="s">
        <v>256</v>
      </c>
      <c r="AT110" s="17" t="s">
        <v>160</v>
      </c>
      <c r="AU110" s="17" t="s">
        <v>90</v>
      </c>
      <c r="AY110" s="17" t="s">
        <v>158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17" t="s">
        <v>88</v>
      </c>
      <c r="BK110" s="230">
        <f>ROUND(I110*H110,2)</f>
        <v>0</v>
      </c>
      <c r="BL110" s="17" t="s">
        <v>256</v>
      </c>
      <c r="BM110" s="17" t="s">
        <v>830</v>
      </c>
    </row>
    <row r="111" s="1" customFormat="1" ht="16.5" customHeight="1">
      <c r="B111" s="39"/>
      <c r="C111" s="264" t="s">
        <v>8</v>
      </c>
      <c r="D111" s="264" t="s">
        <v>294</v>
      </c>
      <c r="E111" s="265" t="s">
        <v>831</v>
      </c>
      <c r="F111" s="266" t="s">
        <v>832</v>
      </c>
      <c r="G111" s="267" t="s">
        <v>341</v>
      </c>
      <c r="H111" s="268">
        <v>3</v>
      </c>
      <c r="I111" s="269"/>
      <c r="J111" s="270">
        <f>ROUND(I111*H111,2)</f>
        <v>0</v>
      </c>
      <c r="K111" s="266" t="s">
        <v>801</v>
      </c>
      <c r="L111" s="271"/>
      <c r="M111" s="272" t="s">
        <v>79</v>
      </c>
      <c r="N111" s="273" t="s">
        <v>51</v>
      </c>
      <c r="O111" s="80"/>
      <c r="P111" s="228">
        <f>O111*H111</f>
        <v>0</v>
      </c>
      <c r="Q111" s="228">
        <v>0.00064000000000000005</v>
      </c>
      <c r="R111" s="228">
        <f>Q111*H111</f>
        <v>0.0019200000000000003</v>
      </c>
      <c r="S111" s="228">
        <v>0</v>
      </c>
      <c r="T111" s="229">
        <f>S111*H111</f>
        <v>0</v>
      </c>
      <c r="AR111" s="17" t="s">
        <v>297</v>
      </c>
      <c r="AT111" s="17" t="s">
        <v>294</v>
      </c>
      <c r="AU111" s="17" t="s">
        <v>90</v>
      </c>
      <c r="AY111" s="17" t="s">
        <v>158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17" t="s">
        <v>88</v>
      </c>
      <c r="BK111" s="230">
        <f>ROUND(I111*H111,2)</f>
        <v>0</v>
      </c>
      <c r="BL111" s="17" t="s">
        <v>256</v>
      </c>
      <c r="BM111" s="17" t="s">
        <v>833</v>
      </c>
    </row>
    <row r="112" s="1" customFormat="1" ht="22.5" customHeight="1">
      <c r="B112" s="39"/>
      <c r="C112" s="219" t="s">
        <v>256</v>
      </c>
      <c r="D112" s="219" t="s">
        <v>160</v>
      </c>
      <c r="E112" s="220" t="s">
        <v>834</v>
      </c>
      <c r="F112" s="221" t="s">
        <v>835</v>
      </c>
      <c r="G112" s="222" t="s">
        <v>341</v>
      </c>
      <c r="H112" s="223">
        <v>20</v>
      </c>
      <c r="I112" s="224"/>
      <c r="J112" s="225">
        <f>ROUND(I112*H112,2)</f>
        <v>0</v>
      </c>
      <c r="K112" s="221" t="s">
        <v>164</v>
      </c>
      <c r="L112" s="44"/>
      <c r="M112" s="226" t="s">
        <v>79</v>
      </c>
      <c r="N112" s="227" t="s">
        <v>51</v>
      </c>
      <c r="O112" s="80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AR112" s="17" t="s">
        <v>256</v>
      </c>
      <c r="AT112" s="17" t="s">
        <v>160</v>
      </c>
      <c r="AU112" s="17" t="s">
        <v>90</v>
      </c>
      <c r="AY112" s="17" t="s">
        <v>158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17" t="s">
        <v>88</v>
      </c>
      <c r="BK112" s="230">
        <f>ROUND(I112*H112,2)</f>
        <v>0</v>
      </c>
      <c r="BL112" s="17" t="s">
        <v>256</v>
      </c>
      <c r="BM112" s="17" t="s">
        <v>836</v>
      </c>
    </row>
    <row r="113" s="1" customFormat="1" ht="16.5" customHeight="1">
      <c r="B113" s="39"/>
      <c r="C113" s="264" t="s">
        <v>266</v>
      </c>
      <c r="D113" s="264" t="s">
        <v>294</v>
      </c>
      <c r="E113" s="265" t="s">
        <v>837</v>
      </c>
      <c r="F113" s="266" t="s">
        <v>838</v>
      </c>
      <c r="G113" s="267" t="s">
        <v>341</v>
      </c>
      <c r="H113" s="268">
        <v>20</v>
      </c>
      <c r="I113" s="269"/>
      <c r="J113" s="270">
        <f>ROUND(I113*H113,2)</f>
        <v>0</v>
      </c>
      <c r="K113" s="266" t="s">
        <v>801</v>
      </c>
      <c r="L113" s="271"/>
      <c r="M113" s="272" t="s">
        <v>79</v>
      </c>
      <c r="N113" s="273" t="s">
        <v>51</v>
      </c>
      <c r="O113" s="80"/>
      <c r="P113" s="228">
        <f>O113*H113</f>
        <v>0</v>
      </c>
      <c r="Q113" s="228">
        <v>3.0000000000000001E-05</v>
      </c>
      <c r="R113" s="228">
        <f>Q113*H113</f>
        <v>0.00060000000000000006</v>
      </c>
      <c r="S113" s="228">
        <v>0</v>
      </c>
      <c r="T113" s="229">
        <f>S113*H113</f>
        <v>0</v>
      </c>
      <c r="AR113" s="17" t="s">
        <v>297</v>
      </c>
      <c r="AT113" s="17" t="s">
        <v>294</v>
      </c>
      <c r="AU113" s="17" t="s">
        <v>90</v>
      </c>
      <c r="AY113" s="17" t="s">
        <v>158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17" t="s">
        <v>88</v>
      </c>
      <c r="BK113" s="230">
        <f>ROUND(I113*H113,2)</f>
        <v>0</v>
      </c>
      <c r="BL113" s="17" t="s">
        <v>256</v>
      </c>
      <c r="BM113" s="17" t="s">
        <v>839</v>
      </c>
    </row>
    <row r="114" s="1" customFormat="1" ht="22.5" customHeight="1">
      <c r="B114" s="39"/>
      <c r="C114" s="219" t="s">
        <v>274</v>
      </c>
      <c r="D114" s="219" t="s">
        <v>160</v>
      </c>
      <c r="E114" s="220" t="s">
        <v>840</v>
      </c>
      <c r="F114" s="221" t="s">
        <v>841</v>
      </c>
      <c r="G114" s="222" t="s">
        <v>341</v>
      </c>
      <c r="H114" s="223">
        <v>20</v>
      </c>
      <c r="I114" s="224"/>
      <c r="J114" s="225">
        <f>ROUND(I114*H114,2)</f>
        <v>0</v>
      </c>
      <c r="K114" s="221" t="s">
        <v>164</v>
      </c>
      <c r="L114" s="44"/>
      <c r="M114" s="226" t="s">
        <v>79</v>
      </c>
      <c r="N114" s="227" t="s">
        <v>51</v>
      </c>
      <c r="O114" s="80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17" t="s">
        <v>256</v>
      </c>
      <c r="AT114" s="17" t="s">
        <v>160</v>
      </c>
      <c r="AU114" s="17" t="s">
        <v>90</v>
      </c>
      <c r="AY114" s="17" t="s">
        <v>158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17" t="s">
        <v>88</v>
      </c>
      <c r="BK114" s="230">
        <f>ROUND(I114*H114,2)</f>
        <v>0</v>
      </c>
      <c r="BL114" s="17" t="s">
        <v>256</v>
      </c>
      <c r="BM114" s="17" t="s">
        <v>842</v>
      </c>
    </row>
    <row r="115" s="1" customFormat="1" ht="22.5" customHeight="1">
      <c r="B115" s="39"/>
      <c r="C115" s="264" t="s">
        <v>279</v>
      </c>
      <c r="D115" s="264" t="s">
        <v>294</v>
      </c>
      <c r="E115" s="265" t="s">
        <v>843</v>
      </c>
      <c r="F115" s="266" t="s">
        <v>844</v>
      </c>
      <c r="G115" s="267" t="s">
        <v>341</v>
      </c>
      <c r="H115" s="268">
        <v>10</v>
      </c>
      <c r="I115" s="269"/>
      <c r="J115" s="270">
        <f>ROUND(I115*H115,2)</f>
        <v>0</v>
      </c>
      <c r="K115" s="266" t="s">
        <v>801</v>
      </c>
      <c r="L115" s="271"/>
      <c r="M115" s="272" t="s">
        <v>79</v>
      </c>
      <c r="N115" s="273" t="s">
        <v>51</v>
      </c>
      <c r="O115" s="80"/>
      <c r="P115" s="228">
        <f>O115*H115</f>
        <v>0</v>
      </c>
      <c r="Q115" s="228">
        <v>0.00019000000000000001</v>
      </c>
      <c r="R115" s="228">
        <f>Q115*H115</f>
        <v>0.0019000000000000002</v>
      </c>
      <c r="S115" s="228">
        <v>0</v>
      </c>
      <c r="T115" s="229">
        <f>S115*H115</f>
        <v>0</v>
      </c>
      <c r="AR115" s="17" t="s">
        <v>297</v>
      </c>
      <c r="AT115" s="17" t="s">
        <v>294</v>
      </c>
      <c r="AU115" s="17" t="s">
        <v>90</v>
      </c>
      <c r="AY115" s="17" t="s">
        <v>158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17" t="s">
        <v>88</v>
      </c>
      <c r="BK115" s="230">
        <f>ROUND(I115*H115,2)</f>
        <v>0</v>
      </c>
      <c r="BL115" s="17" t="s">
        <v>256</v>
      </c>
      <c r="BM115" s="17" t="s">
        <v>845</v>
      </c>
    </row>
    <row r="116" s="1" customFormat="1" ht="22.5" customHeight="1">
      <c r="B116" s="39"/>
      <c r="C116" s="264" t="s">
        <v>284</v>
      </c>
      <c r="D116" s="264" t="s">
        <v>294</v>
      </c>
      <c r="E116" s="265" t="s">
        <v>846</v>
      </c>
      <c r="F116" s="266" t="s">
        <v>847</v>
      </c>
      <c r="G116" s="267" t="s">
        <v>341</v>
      </c>
      <c r="H116" s="268">
        <v>10</v>
      </c>
      <c r="I116" s="269"/>
      <c r="J116" s="270">
        <f>ROUND(I116*H116,2)</f>
        <v>0</v>
      </c>
      <c r="K116" s="266" t="s">
        <v>801</v>
      </c>
      <c r="L116" s="271"/>
      <c r="M116" s="272" t="s">
        <v>79</v>
      </c>
      <c r="N116" s="273" t="s">
        <v>51</v>
      </c>
      <c r="O116" s="80"/>
      <c r="P116" s="228">
        <f>O116*H116</f>
        <v>0</v>
      </c>
      <c r="Q116" s="228">
        <v>9.0000000000000006E-05</v>
      </c>
      <c r="R116" s="228">
        <f>Q116*H116</f>
        <v>0.00090000000000000008</v>
      </c>
      <c r="S116" s="228">
        <v>0</v>
      </c>
      <c r="T116" s="229">
        <f>S116*H116</f>
        <v>0</v>
      </c>
      <c r="AR116" s="17" t="s">
        <v>297</v>
      </c>
      <c r="AT116" s="17" t="s">
        <v>294</v>
      </c>
      <c r="AU116" s="17" t="s">
        <v>90</v>
      </c>
      <c r="AY116" s="17" t="s">
        <v>158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17" t="s">
        <v>88</v>
      </c>
      <c r="BK116" s="230">
        <f>ROUND(I116*H116,2)</f>
        <v>0</v>
      </c>
      <c r="BL116" s="17" t="s">
        <v>256</v>
      </c>
      <c r="BM116" s="17" t="s">
        <v>848</v>
      </c>
    </row>
    <row r="117" s="1" customFormat="1" ht="22.5" customHeight="1">
      <c r="B117" s="39"/>
      <c r="C117" s="219" t="s">
        <v>7</v>
      </c>
      <c r="D117" s="219" t="s">
        <v>160</v>
      </c>
      <c r="E117" s="220" t="s">
        <v>849</v>
      </c>
      <c r="F117" s="221" t="s">
        <v>850</v>
      </c>
      <c r="G117" s="222" t="s">
        <v>181</v>
      </c>
      <c r="H117" s="223">
        <v>160</v>
      </c>
      <c r="I117" s="224"/>
      <c r="J117" s="225">
        <f>ROUND(I117*H117,2)</f>
        <v>0</v>
      </c>
      <c r="K117" s="221" t="s">
        <v>164</v>
      </c>
      <c r="L117" s="44"/>
      <c r="M117" s="226" t="s">
        <v>79</v>
      </c>
      <c r="N117" s="227" t="s">
        <v>51</v>
      </c>
      <c r="O117" s="80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17" t="s">
        <v>256</v>
      </c>
      <c r="AT117" s="17" t="s">
        <v>160</v>
      </c>
      <c r="AU117" s="17" t="s">
        <v>90</v>
      </c>
      <c r="AY117" s="17" t="s">
        <v>158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17" t="s">
        <v>88</v>
      </c>
      <c r="BK117" s="230">
        <f>ROUND(I117*H117,2)</f>
        <v>0</v>
      </c>
      <c r="BL117" s="17" t="s">
        <v>256</v>
      </c>
      <c r="BM117" s="17" t="s">
        <v>851</v>
      </c>
    </row>
    <row r="118" s="1" customFormat="1" ht="16.5" customHeight="1">
      <c r="B118" s="39"/>
      <c r="C118" s="264" t="s">
        <v>293</v>
      </c>
      <c r="D118" s="264" t="s">
        <v>294</v>
      </c>
      <c r="E118" s="265" t="s">
        <v>852</v>
      </c>
      <c r="F118" s="266" t="s">
        <v>853</v>
      </c>
      <c r="G118" s="267" t="s">
        <v>181</v>
      </c>
      <c r="H118" s="268">
        <v>160</v>
      </c>
      <c r="I118" s="269"/>
      <c r="J118" s="270">
        <f>ROUND(I118*H118,2)</f>
        <v>0</v>
      </c>
      <c r="K118" s="266" t="s">
        <v>801</v>
      </c>
      <c r="L118" s="271"/>
      <c r="M118" s="272" t="s">
        <v>79</v>
      </c>
      <c r="N118" s="273" t="s">
        <v>51</v>
      </c>
      <c r="O118" s="80"/>
      <c r="P118" s="228">
        <f>O118*H118</f>
        <v>0</v>
      </c>
      <c r="Q118" s="228">
        <v>6.0000000000000002E-05</v>
      </c>
      <c r="R118" s="228">
        <f>Q118*H118</f>
        <v>0.0096000000000000009</v>
      </c>
      <c r="S118" s="228">
        <v>0</v>
      </c>
      <c r="T118" s="229">
        <f>S118*H118</f>
        <v>0</v>
      </c>
      <c r="AR118" s="17" t="s">
        <v>297</v>
      </c>
      <c r="AT118" s="17" t="s">
        <v>294</v>
      </c>
      <c r="AU118" s="17" t="s">
        <v>90</v>
      </c>
      <c r="AY118" s="17" t="s">
        <v>158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88</v>
      </c>
      <c r="BK118" s="230">
        <f>ROUND(I118*H118,2)</f>
        <v>0</v>
      </c>
      <c r="BL118" s="17" t="s">
        <v>256</v>
      </c>
      <c r="BM118" s="17" t="s">
        <v>854</v>
      </c>
    </row>
    <row r="119" s="1" customFormat="1" ht="16.5" customHeight="1">
      <c r="B119" s="39"/>
      <c r="C119" s="219" t="s">
        <v>300</v>
      </c>
      <c r="D119" s="219" t="s">
        <v>160</v>
      </c>
      <c r="E119" s="220" t="s">
        <v>855</v>
      </c>
      <c r="F119" s="221" t="s">
        <v>856</v>
      </c>
      <c r="G119" s="222" t="s">
        <v>181</v>
      </c>
      <c r="H119" s="223">
        <v>240</v>
      </c>
      <c r="I119" s="224"/>
      <c r="J119" s="225">
        <f>ROUND(I119*H119,2)</f>
        <v>0</v>
      </c>
      <c r="K119" s="221" t="s">
        <v>164</v>
      </c>
      <c r="L119" s="44"/>
      <c r="M119" s="226" t="s">
        <v>79</v>
      </c>
      <c r="N119" s="227" t="s">
        <v>51</v>
      </c>
      <c r="O119" s="80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17" t="s">
        <v>256</v>
      </c>
      <c r="AT119" s="17" t="s">
        <v>160</v>
      </c>
      <c r="AU119" s="17" t="s">
        <v>90</v>
      </c>
      <c r="AY119" s="17" t="s">
        <v>158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88</v>
      </c>
      <c r="BK119" s="230">
        <f>ROUND(I119*H119,2)</f>
        <v>0</v>
      </c>
      <c r="BL119" s="17" t="s">
        <v>256</v>
      </c>
      <c r="BM119" s="17" t="s">
        <v>857</v>
      </c>
    </row>
    <row r="120" s="1" customFormat="1" ht="16.5" customHeight="1">
      <c r="B120" s="39"/>
      <c r="C120" s="264" t="s">
        <v>304</v>
      </c>
      <c r="D120" s="264" t="s">
        <v>294</v>
      </c>
      <c r="E120" s="265" t="s">
        <v>858</v>
      </c>
      <c r="F120" s="266" t="s">
        <v>859</v>
      </c>
      <c r="G120" s="267" t="s">
        <v>181</v>
      </c>
      <c r="H120" s="268">
        <v>240</v>
      </c>
      <c r="I120" s="269"/>
      <c r="J120" s="270">
        <f>ROUND(I120*H120,2)</f>
        <v>0</v>
      </c>
      <c r="K120" s="266" t="s">
        <v>801</v>
      </c>
      <c r="L120" s="271"/>
      <c r="M120" s="272" t="s">
        <v>79</v>
      </c>
      <c r="N120" s="273" t="s">
        <v>51</v>
      </c>
      <c r="O120" s="80"/>
      <c r="P120" s="228">
        <f>O120*H120</f>
        <v>0</v>
      </c>
      <c r="Q120" s="228">
        <v>0.00012</v>
      </c>
      <c r="R120" s="228">
        <f>Q120*H120</f>
        <v>0.028799999999999999</v>
      </c>
      <c r="S120" s="228">
        <v>0</v>
      </c>
      <c r="T120" s="229">
        <f>S120*H120</f>
        <v>0</v>
      </c>
      <c r="AR120" s="17" t="s">
        <v>297</v>
      </c>
      <c r="AT120" s="17" t="s">
        <v>294</v>
      </c>
      <c r="AU120" s="17" t="s">
        <v>90</v>
      </c>
      <c r="AY120" s="17" t="s">
        <v>158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17" t="s">
        <v>88</v>
      </c>
      <c r="BK120" s="230">
        <f>ROUND(I120*H120,2)</f>
        <v>0</v>
      </c>
      <c r="BL120" s="17" t="s">
        <v>256</v>
      </c>
      <c r="BM120" s="17" t="s">
        <v>860</v>
      </c>
    </row>
    <row r="121" s="1" customFormat="1" ht="16.5" customHeight="1">
      <c r="B121" s="39"/>
      <c r="C121" s="219" t="s">
        <v>308</v>
      </c>
      <c r="D121" s="219" t="s">
        <v>160</v>
      </c>
      <c r="E121" s="220" t="s">
        <v>861</v>
      </c>
      <c r="F121" s="221" t="s">
        <v>862</v>
      </c>
      <c r="G121" s="222" t="s">
        <v>181</v>
      </c>
      <c r="H121" s="223">
        <v>270</v>
      </c>
      <c r="I121" s="224"/>
      <c r="J121" s="225">
        <f>ROUND(I121*H121,2)</f>
        <v>0</v>
      </c>
      <c r="K121" s="221" t="s">
        <v>164</v>
      </c>
      <c r="L121" s="44"/>
      <c r="M121" s="226" t="s">
        <v>79</v>
      </c>
      <c r="N121" s="227" t="s">
        <v>51</v>
      </c>
      <c r="O121" s="8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AR121" s="17" t="s">
        <v>256</v>
      </c>
      <c r="AT121" s="17" t="s">
        <v>160</v>
      </c>
      <c r="AU121" s="17" t="s">
        <v>90</v>
      </c>
      <c r="AY121" s="17" t="s">
        <v>158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88</v>
      </c>
      <c r="BK121" s="230">
        <f>ROUND(I121*H121,2)</f>
        <v>0</v>
      </c>
      <c r="BL121" s="17" t="s">
        <v>256</v>
      </c>
      <c r="BM121" s="17" t="s">
        <v>863</v>
      </c>
    </row>
    <row r="122" s="1" customFormat="1" ht="16.5" customHeight="1">
      <c r="B122" s="39"/>
      <c r="C122" s="264" t="s">
        <v>312</v>
      </c>
      <c r="D122" s="264" t="s">
        <v>294</v>
      </c>
      <c r="E122" s="265" t="s">
        <v>864</v>
      </c>
      <c r="F122" s="266" t="s">
        <v>865</v>
      </c>
      <c r="G122" s="267" t="s">
        <v>181</v>
      </c>
      <c r="H122" s="268">
        <v>270</v>
      </c>
      <c r="I122" s="269"/>
      <c r="J122" s="270">
        <f>ROUND(I122*H122,2)</f>
        <v>0</v>
      </c>
      <c r="K122" s="266" t="s">
        <v>801</v>
      </c>
      <c r="L122" s="271"/>
      <c r="M122" s="272" t="s">
        <v>79</v>
      </c>
      <c r="N122" s="273" t="s">
        <v>51</v>
      </c>
      <c r="O122" s="80"/>
      <c r="P122" s="228">
        <f>O122*H122</f>
        <v>0</v>
      </c>
      <c r="Q122" s="228">
        <v>0.00017000000000000001</v>
      </c>
      <c r="R122" s="228">
        <f>Q122*H122</f>
        <v>0.045900000000000003</v>
      </c>
      <c r="S122" s="228">
        <v>0</v>
      </c>
      <c r="T122" s="229">
        <f>S122*H122</f>
        <v>0</v>
      </c>
      <c r="AR122" s="17" t="s">
        <v>297</v>
      </c>
      <c r="AT122" s="17" t="s">
        <v>294</v>
      </c>
      <c r="AU122" s="17" t="s">
        <v>90</v>
      </c>
      <c r="AY122" s="17" t="s">
        <v>158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88</v>
      </c>
      <c r="BK122" s="230">
        <f>ROUND(I122*H122,2)</f>
        <v>0</v>
      </c>
      <c r="BL122" s="17" t="s">
        <v>256</v>
      </c>
      <c r="BM122" s="17" t="s">
        <v>866</v>
      </c>
    </row>
    <row r="123" s="1" customFormat="1" ht="22.5" customHeight="1">
      <c r="B123" s="39"/>
      <c r="C123" s="219" t="s">
        <v>318</v>
      </c>
      <c r="D123" s="219" t="s">
        <v>160</v>
      </c>
      <c r="E123" s="220" t="s">
        <v>867</v>
      </c>
      <c r="F123" s="221" t="s">
        <v>868</v>
      </c>
      <c r="G123" s="222" t="s">
        <v>181</v>
      </c>
      <c r="H123" s="223">
        <v>45</v>
      </c>
      <c r="I123" s="224"/>
      <c r="J123" s="225">
        <f>ROUND(I123*H123,2)</f>
        <v>0</v>
      </c>
      <c r="K123" s="221" t="s">
        <v>164</v>
      </c>
      <c r="L123" s="44"/>
      <c r="M123" s="226" t="s">
        <v>79</v>
      </c>
      <c r="N123" s="227" t="s">
        <v>51</v>
      </c>
      <c r="O123" s="8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AR123" s="17" t="s">
        <v>256</v>
      </c>
      <c r="AT123" s="17" t="s">
        <v>160</v>
      </c>
      <c r="AU123" s="17" t="s">
        <v>90</v>
      </c>
      <c r="AY123" s="17" t="s">
        <v>158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88</v>
      </c>
      <c r="BK123" s="230">
        <f>ROUND(I123*H123,2)</f>
        <v>0</v>
      </c>
      <c r="BL123" s="17" t="s">
        <v>256</v>
      </c>
      <c r="BM123" s="17" t="s">
        <v>869</v>
      </c>
    </row>
    <row r="124" s="1" customFormat="1" ht="16.5" customHeight="1">
      <c r="B124" s="39"/>
      <c r="C124" s="264" t="s">
        <v>324</v>
      </c>
      <c r="D124" s="264" t="s">
        <v>294</v>
      </c>
      <c r="E124" s="265" t="s">
        <v>870</v>
      </c>
      <c r="F124" s="266" t="s">
        <v>871</v>
      </c>
      <c r="G124" s="267" t="s">
        <v>181</v>
      </c>
      <c r="H124" s="268">
        <v>45</v>
      </c>
      <c r="I124" s="269"/>
      <c r="J124" s="270">
        <f>ROUND(I124*H124,2)</f>
        <v>0</v>
      </c>
      <c r="K124" s="266" t="s">
        <v>801</v>
      </c>
      <c r="L124" s="271"/>
      <c r="M124" s="272" t="s">
        <v>79</v>
      </c>
      <c r="N124" s="273" t="s">
        <v>51</v>
      </c>
      <c r="O124" s="80"/>
      <c r="P124" s="228">
        <f>O124*H124</f>
        <v>0</v>
      </c>
      <c r="Q124" s="228">
        <v>0.00052999999999999998</v>
      </c>
      <c r="R124" s="228">
        <f>Q124*H124</f>
        <v>0.02385</v>
      </c>
      <c r="S124" s="228">
        <v>0</v>
      </c>
      <c r="T124" s="229">
        <f>S124*H124</f>
        <v>0</v>
      </c>
      <c r="AR124" s="17" t="s">
        <v>297</v>
      </c>
      <c r="AT124" s="17" t="s">
        <v>294</v>
      </c>
      <c r="AU124" s="17" t="s">
        <v>90</v>
      </c>
      <c r="AY124" s="17" t="s">
        <v>158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88</v>
      </c>
      <c r="BK124" s="230">
        <f>ROUND(I124*H124,2)</f>
        <v>0</v>
      </c>
      <c r="BL124" s="17" t="s">
        <v>256</v>
      </c>
      <c r="BM124" s="17" t="s">
        <v>872</v>
      </c>
    </row>
    <row r="125" s="1" customFormat="1" ht="22.5" customHeight="1">
      <c r="B125" s="39"/>
      <c r="C125" s="219" t="s">
        <v>328</v>
      </c>
      <c r="D125" s="219" t="s">
        <v>160</v>
      </c>
      <c r="E125" s="220" t="s">
        <v>873</v>
      </c>
      <c r="F125" s="221" t="s">
        <v>874</v>
      </c>
      <c r="G125" s="222" t="s">
        <v>341</v>
      </c>
      <c r="H125" s="223">
        <v>45</v>
      </c>
      <c r="I125" s="224"/>
      <c r="J125" s="225">
        <f>ROUND(I125*H125,2)</f>
        <v>0</v>
      </c>
      <c r="K125" s="221" t="s">
        <v>164</v>
      </c>
      <c r="L125" s="44"/>
      <c r="M125" s="226" t="s">
        <v>79</v>
      </c>
      <c r="N125" s="227" t="s">
        <v>51</v>
      </c>
      <c r="O125" s="8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AR125" s="17" t="s">
        <v>256</v>
      </c>
      <c r="AT125" s="17" t="s">
        <v>160</v>
      </c>
      <c r="AU125" s="17" t="s">
        <v>90</v>
      </c>
      <c r="AY125" s="17" t="s">
        <v>158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88</v>
      </c>
      <c r="BK125" s="230">
        <f>ROUND(I125*H125,2)</f>
        <v>0</v>
      </c>
      <c r="BL125" s="17" t="s">
        <v>256</v>
      </c>
      <c r="BM125" s="17" t="s">
        <v>875</v>
      </c>
    </row>
    <row r="126" s="1" customFormat="1" ht="16.5" customHeight="1">
      <c r="B126" s="39"/>
      <c r="C126" s="219" t="s">
        <v>332</v>
      </c>
      <c r="D126" s="219" t="s">
        <v>160</v>
      </c>
      <c r="E126" s="220" t="s">
        <v>876</v>
      </c>
      <c r="F126" s="221" t="s">
        <v>877</v>
      </c>
      <c r="G126" s="222" t="s">
        <v>341</v>
      </c>
      <c r="H126" s="223">
        <v>20</v>
      </c>
      <c r="I126" s="224"/>
      <c r="J126" s="225">
        <f>ROUND(I126*H126,2)</f>
        <v>0</v>
      </c>
      <c r="K126" s="221" t="s">
        <v>164</v>
      </c>
      <c r="L126" s="44"/>
      <c r="M126" s="226" t="s">
        <v>79</v>
      </c>
      <c r="N126" s="227" t="s">
        <v>51</v>
      </c>
      <c r="O126" s="8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AR126" s="17" t="s">
        <v>256</v>
      </c>
      <c r="AT126" s="17" t="s">
        <v>160</v>
      </c>
      <c r="AU126" s="17" t="s">
        <v>90</v>
      </c>
      <c r="AY126" s="17" t="s">
        <v>158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88</v>
      </c>
      <c r="BK126" s="230">
        <f>ROUND(I126*H126,2)</f>
        <v>0</v>
      </c>
      <c r="BL126" s="17" t="s">
        <v>256</v>
      </c>
      <c r="BM126" s="17" t="s">
        <v>878</v>
      </c>
    </row>
    <row r="127" s="1" customFormat="1" ht="16.5" customHeight="1">
      <c r="B127" s="39"/>
      <c r="C127" s="219" t="s">
        <v>338</v>
      </c>
      <c r="D127" s="219" t="s">
        <v>160</v>
      </c>
      <c r="E127" s="220" t="s">
        <v>879</v>
      </c>
      <c r="F127" s="221" t="s">
        <v>880</v>
      </c>
      <c r="G127" s="222" t="s">
        <v>341</v>
      </c>
      <c r="H127" s="223">
        <v>1</v>
      </c>
      <c r="I127" s="224"/>
      <c r="J127" s="225">
        <f>ROUND(I127*H127,2)</f>
        <v>0</v>
      </c>
      <c r="K127" s="221" t="s">
        <v>164</v>
      </c>
      <c r="L127" s="44"/>
      <c r="M127" s="226" t="s">
        <v>79</v>
      </c>
      <c r="N127" s="227" t="s">
        <v>51</v>
      </c>
      <c r="O127" s="8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AR127" s="17" t="s">
        <v>256</v>
      </c>
      <c r="AT127" s="17" t="s">
        <v>160</v>
      </c>
      <c r="AU127" s="17" t="s">
        <v>90</v>
      </c>
      <c r="AY127" s="17" t="s">
        <v>158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88</v>
      </c>
      <c r="BK127" s="230">
        <f>ROUND(I127*H127,2)</f>
        <v>0</v>
      </c>
      <c r="BL127" s="17" t="s">
        <v>256</v>
      </c>
      <c r="BM127" s="17" t="s">
        <v>881</v>
      </c>
    </row>
    <row r="128" s="1" customFormat="1" ht="16.5" customHeight="1">
      <c r="B128" s="39"/>
      <c r="C128" s="264" t="s">
        <v>297</v>
      </c>
      <c r="D128" s="264" t="s">
        <v>294</v>
      </c>
      <c r="E128" s="265" t="s">
        <v>882</v>
      </c>
      <c r="F128" s="266" t="s">
        <v>883</v>
      </c>
      <c r="G128" s="267" t="s">
        <v>341</v>
      </c>
      <c r="H128" s="268">
        <v>1</v>
      </c>
      <c r="I128" s="269"/>
      <c r="J128" s="270">
        <f>ROUND(I128*H128,2)</f>
        <v>0</v>
      </c>
      <c r="K128" s="266" t="s">
        <v>801</v>
      </c>
      <c r="L128" s="271"/>
      <c r="M128" s="272" t="s">
        <v>79</v>
      </c>
      <c r="N128" s="273" t="s">
        <v>51</v>
      </c>
      <c r="O128" s="80"/>
      <c r="P128" s="228">
        <f>O128*H128</f>
        <v>0</v>
      </c>
      <c r="Q128" s="228">
        <v>0.01</v>
      </c>
      <c r="R128" s="228">
        <f>Q128*H128</f>
        <v>0.01</v>
      </c>
      <c r="S128" s="228">
        <v>0</v>
      </c>
      <c r="T128" s="229">
        <f>S128*H128</f>
        <v>0</v>
      </c>
      <c r="AR128" s="17" t="s">
        <v>297</v>
      </c>
      <c r="AT128" s="17" t="s">
        <v>294</v>
      </c>
      <c r="AU128" s="17" t="s">
        <v>90</v>
      </c>
      <c r="AY128" s="17" t="s">
        <v>158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88</v>
      </c>
      <c r="BK128" s="230">
        <f>ROUND(I128*H128,2)</f>
        <v>0</v>
      </c>
      <c r="BL128" s="17" t="s">
        <v>256</v>
      </c>
      <c r="BM128" s="17" t="s">
        <v>884</v>
      </c>
    </row>
    <row r="129" s="1" customFormat="1" ht="16.5" customHeight="1">
      <c r="B129" s="39"/>
      <c r="C129" s="264" t="s">
        <v>347</v>
      </c>
      <c r="D129" s="264" t="s">
        <v>294</v>
      </c>
      <c r="E129" s="265" t="s">
        <v>885</v>
      </c>
      <c r="F129" s="266" t="s">
        <v>886</v>
      </c>
      <c r="G129" s="267" t="s">
        <v>341</v>
      </c>
      <c r="H129" s="268">
        <v>1</v>
      </c>
      <c r="I129" s="269"/>
      <c r="J129" s="270">
        <f>ROUND(I129*H129,2)</f>
        <v>0</v>
      </c>
      <c r="K129" s="266" t="s">
        <v>79</v>
      </c>
      <c r="L129" s="271"/>
      <c r="M129" s="272" t="s">
        <v>79</v>
      </c>
      <c r="N129" s="273" t="s">
        <v>51</v>
      </c>
      <c r="O129" s="80"/>
      <c r="P129" s="228">
        <f>O129*H129</f>
        <v>0</v>
      </c>
      <c r="Q129" s="228">
        <v>0.01</v>
      </c>
      <c r="R129" s="228">
        <f>Q129*H129</f>
        <v>0.01</v>
      </c>
      <c r="S129" s="228">
        <v>0</v>
      </c>
      <c r="T129" s="229">
        <f>S129*H129</f>
        <v>0</v>
      </c>
      <c r="AR129" s="17" t="s">
        <v>297</v>
      </c>
      <c r="AT129" s="17" t="s">
        <v>294</v>
      </c>
      <c r="AU129" s="17" t="s">
        <v>90</v>
      </c>
      <c r="AY129" s="17" t="s">
        <v>158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88</v>
      </c>
      <c r="BK129" s="230">
        <f>ROUND(I129*H129,2)</f>
        <v>0</v>
      </c>
      <c r="BL129" s="17" t="s">
        <v>256</v>
      </c>
      <c r="BM129" s="17" t="s">
        <v>887</v>
      </c>
    </row>
    <row r="130" s="1" customFormat="1" ht="22.5" customHeight="1">
      <c r="B130" s="39"/>
      <c r="C130" s="219" t="s">
        <v>351</v>
      </c>
      <c r="D130" s="219" t="s">
        <v>160</v>
      </c>
      <c r="E130" s="220" t="s">
        <v>888</v>
      </c>
      <c r="F130" s="221" t="s">
        <v>889</v>
      </c>
      <c r="G130" s="222" t="s">
        <v>341</v>
      </c>
      <c r="H130" s="223">
        <v>4</v>
      </c>
      <c r="I130" s="224"/>
      <c r="J130" s="225">
        <f>ROUND(I130*H130,2)</f>
        <v>0</v>
      </c>
      <c r="K130" s="221" t="s">
        <v>164</v>
      </c>
      <c r="L130" s="44"/>
      <c r="M130" s="226" t="s">
        <v>79</v>
      </c>
      <c r="N130" s="227" t="s">
        <v>51</v>
      </c>
      <c r="O130" s="8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AR130" s="17" t="s">
        <v>256</v>
      </c>
      <c r="AT130" s="17" t="s">
        <v>160</v>
      </c>
      <c r="AU130" s="17" t="s">
        <v>90</v>
      </c>
      <c r="AY130" s="17" t="s">
        <v>158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88</v>
      </c>
      <c r="BK130" s="230">
        <f>ROUND(I130*H130,2)</f>
        <v>0</v>
      </c>
      <c r="BL130" s="17" t="s">
        <v>256</v>
      </c>
      <c r="BM130" s="17" t="s">
        <v>890</v>
      </c>
    </row>
    <row r="131" s="1" customFormat="1" ht="16.5" customHeight="1">
      <c r="B131" s="39"/>
      <c r="C131" s="264" t="s">
        <v>355</v>
      </c>
      <c r="D131" s="264" t="s">
        <v>294</v>
      </c>
      <c r="E131" s="265" t="s">
        <v>891</v>
      </c>
      <c r="F131" s="266" t="s">
        <v>892</v>
      </c>
      <c r="G131" s="267" t="s">
        <v>341</v>
      </c>
      <c r="H131" s="268">
        <v>4</v>
      </c>
      <c r="I131" s="269"/>
      <c r="J131" s="270">
        <f>ROUND(I131*H131,2)</f>
        <v>0</v>
      </c>
      <c r="K131" s="266" t="s">
        <v>801</v>
      </c>
      <c r="L131" s="271"/>
      <c r="M131" s="272" t="s">
        <v>79</v>
      </c>
      <c r="N131" s="273" t="s">
        <v>51</v>
      </c>
      <c r="O131" s="80"/>
      <c r="P131" s="228">
        <f>O131*H131</f>
        <v>0</v>
      </c>
      <c r="Q131" s="228">
        <v>5.0000000000000002E-05</v>
      </c>
      <c r="R131" s="228">
        <f>Q131*H131</f>
        <v>0.00020000000000000001</v>
      </c>
      <c r="S131" s="228">
        <v>0</v>
      </c>
      <c r="T131" s="229">
        <f>S131*H131</f>
        <v>0</v>
      </c>
      <c r="AR131" s="17" t="s">
        <v>297</v>
      </c>
      <c r="AT131" s="17" t="s">
        <v>294</v>
      </c>
      <c r="AU131" s="17" t="s">
        <v>90</v>
      </c>
      <c r="AY131" s="17" t="s">
        <v>158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88</v>
      </c>
      <c r="BK131" s="230">
        <f>ROUND(I131*H131,2)</f>
        <v>0</v>
      </c>
      <c r="BL131" s="17" t="s">
        <v>256</v>
      </c>
      <c r="BM131" s="17" t="s">
        <v>893</v>
      </c>
    </row>
    <row r="132" s="1" customFormat="1" ht="22.5" customHeight="1">
      <c r="B132" s="39"/>
      <c r="C132" s="219" t="s">
        <v>359</v>
      </c>
      <c r="D132" s="219" t="s">
        <v>160</v>
      </c>
      <c r="E132" s="220" t="s">
        <v>894</v>
      </c>
      <c r="F132" s="221" t="s">
        <v>895</v>
      </c>
      <c r="G132" s="222" t="s">
        <v>341</v>
      </c>
      <c r="H132" s="223">
        <v>2</v>
      </c>
      <c r="I132" s="224"/>
      <c r="J132" s="225">
        <f>ROUND(I132*H132,2)</f>
        <v>0</v>
      </c>
      <c r="K132" s="221" t="s">
        <v>164</v>
      </c>
      <c r="L132" s="44"/>
      <c r="M132" s="226" t="s">
        <v>79</v>
      </c>
      <c r="N132" s="227" t="s">
        <v>51</v>
      </c>
      <c r="O132" s="8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AR132" s="17" t="s">
        <v>256</v>
      </c>
      <c r="AT132" s="17" t="s">
        <v>160</v>
      </c>
      <c r="AU132" s="17" t="s">
        <v>90</v>
      </c>
      <c r="AY132" s="17" t="s">
        <v>158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88</v>
      </c>
      <c r="BK132" s="230">
        <f>ROUND(I132*H132,2)</f>
        <v>0</v>
      </c>
      <c r="BL132" s="17" t="s">
        <v>256</v>
      </c>
      <c r="BM132" s="17" t="s">
        <v>896</v>
      </c>
    </row>
    <row r="133" s="1" customFormat="1" ht="16.5" customHeight="1">
      <c r="B133" s="39"/>
      <c r="C133" s="264" t="s">
        <v>363</v>
      </c>
      <c r="D133" s="264" t="s">
        <v>294</v>
      </c>
      <c r="E133" s="265" t="s">
        <v>897</v>
      </c>
      <c r="F133" s="266" t="s">
        <v>898</v>
      </c>
      <c r="G133" s="267" t="s">
        <v>341</v>
      </c>
      <c r="H133" s="268">
        <v>2</v>
      </c>
      <c r="I133" s="269"/>
      <c r="J133" s="270">
        <f>ROUND(I133*H133,2)</f>
        <v>0</v>
      </c>
      <c r="K133" s="266" t="s">
        <v>801</v>
      </c>
      <c r="L133" s="271"/>
      <c r="M133" s="272" t="s">
        <v>79</v>
      </c>
      <c r="N133" s="273" t="s">
        <v>51</v>
      </c>
      <c r="O133" s="80"/>
      <c r="P133" s="228">
        <f>O133*H133</f>
        <v>0</v>
      </c>
      <c r="Q133" s="228">
        <v>5.0000000000000002E-05</v>
      </c>
      <c r="R133" s="228">
        <f>Q133*H133</f>
        <v>0.00010000000000000001</v>
      </c>
      <c r="S133" s="228">
        <v>0</v>
      </c>
      <c r="T133" s="229">
        <f>S133*H133</f>
        <v>0</v>
      </c>
      <c r="AR133" s="17" t="s">
        <v>297</v>
      </c>
      <c r="AT133" s="17" t="s">
        <v>294</v>
      </c>
      <c r="AU133" s="17" t="s">
        <v>90</v>
      </c>
      <c r="AY133" s="17" t="s">
        <v>158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88</v>
      </c>
      <c r="BK133" s="230">
        <f>ROUND(I133*H133,2)</f>
        <v>0</v>
      </c>
      <c r="BL133" s="17" t="s">
        <v>256</v>
      </c>
      <c r="BM133" s="17" t="s">
        <v>899</v>
      </c>
    </row>
    <row r="134" s="1" customFormat="1" ht="22.5" customHeight="1">
      <c r="B134" s="39"/>
      <c r="C134" s="219" t="s">
        <v>367</v>
      </c>
      <c r="D134" s="219" t="s">
        <v>160</v>
      </c>
      <c r="E134" s="220" t="s">
        <v>900</v>
      </c>
      <c r="F134" s="221" t="s">
        <v>901</v>
      </c>
      <c r="G134" s="222" t="s">
        <v>341</v>
      </c>
      <c r="H134" s="223">
        <v>6</v>
      </c>
      <c r="I134" s="224"/>
      <c r="J134" s="225">
        <f>ROUND(I134*H134,2)</f>
        <v>0</v>
      </c>
      <c r="K134" s="221" t="s">
        <v>801</v>
      </c>
      <c r="L134" s="44"/>
      <c r="M134" s="226" t="s">
        <v>79</v>
      </c>
      <c r="N134" s="227" t="s">
        <v>51</v>
      </c>
      <c r="O134" s="8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AR134" s="17" t="s">
        <v>256</v>
      </c>
      <c r="AT134" s="17" t="s">
        <v>160</v>
      </c>
      <c r="AU134" s="17" t="s">
        <v>90</v>
      </c>
      <c r="AY134" s="17" t="s">
        <v>158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88</v>
      </c>
      <c r="BK134" s="230">
        <f>ROUND(I134*H134,2)</f>
        <v>0</v>
      </c>
      <c r="BL134" s="17" t="s">
        <v>256</v>
      </c>
      <c r="BM134" s="17" t="s">
        <v>902</v>
      </c>
    </row>
    <row r="135" s="1" customFormat="1" ht="16.5" customHeight="1">
      <c r="B135" s="39"/>
      <c r="C135" s="264" t="s">
        <v>371</v>
      </c>
      <c r="D135" s="264" t="s">
        <v>294</v>
      </c>
      <c r="E135" s="265" t="s">
        <v>903</v>
      </c>
      <c r="F135" s="266" t="s">
        <v>904</v>
      </c>
      <c r="G135" s="267" t="s">
        <v>341</v>
      </c>
      <c r="H135" s="268">
        <v>6</v>
      </c>
      <c r="I135" s="269"/>
      <c r="J135" s="270">
        <f>ROUND(I135*H135,2)</f>
        <v>0</v>
      </c>
      <c r="K135" s="266" t="s">
        <v>801</v>
      </c>
      <c r="L135" s="271"/>
      <c r="M135" s="272" t="s">
        <v>79</v>
      </c>
      <c r="N135" s="273" t="s">
        <v>51</v>
      </c>
      <c r="O135" s="80"/>
      <c r="P135" s="228">
        <f>O135*H135</f>
        <v>0</v>
      </c>
      <c r="Q135" s="228">
        <v>6.0000000000000002E-05</v>
      </c>
      <c r="R135" s="228">
        <f>Q135*H135</f>
        <v>0.00036000000000000002</v>
      </c>
      <c r="S135" s="228">
        <v>0</v>
      </c>
      <c r="T135" s="229">
        <f>S135*H135</f>
        <v>0</v>
      </c>
      <c r="AR135" s="17" t="s">
        <v>297</v>
      </c>
      <c r="AT135" s="17" t="s">
        <v>294</v>
      </c>
      <c r="AU135" s="17" t="s">
        <v>90</v>
      </c>
      <c r="AY135" s="17" t="s">
        <v>158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88</v>
      </c>
      <c r="BK135" s="230">
        <f>ROUND(I135*H135,2)</f>
        <v>0</v>
      </c>
      <c r="BL135" s="17" t="s">
        <v>256</v>
      </c>
      <c r="BM135" s="17" t="s">
        <v>905</v>
      </c>
    </row>
    <row r="136" s="1" customFormat="1" ht="22.5" customHeight="1">
      <c r="B136" s="39"/>
      <c r="C136" s="219" t="s">
        <v>376</v>
      </c>
      <c r="D136" s="219" t="s">
        <v>160</v>
      </c>
      <c r="E136" s="220" t="s">
        <v>906</v>
      </c>
      <c r="F136" s="221" t="s">
        <v>907</v>
      </c>
      <c r="G136" s="222" t="s">
        <v>341</v>
      </c>
      <c r="H136" s="223">
        <v>4</v>
      </c>
      <c r="I136" s="224"/>
      <c r="J136" s="225">
        <f>ROUND(I136*H136,2)</f>
        <v>0</v>
      </c>
      <c r="K136" s="221" t="s">
        <v>164</v>
      </c>
      <c r="L136" s="44"/>
      <c r="M136" s="226" t="s">
        <v>79</v>
      </c>
      <c r="N136" s="227" t="s">
        <v>51</v>
      </c>
      <c r="O136" s="8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17" t="s">
        <v>256</v>
      </c>
      <c r="AT136" s="17" t="s">
        <v>160</v>
      </c>
      <c r="AU136" s="17" t="s">
        <v>90</v>
      </c>
      <c r="AY136" s="17" t="s">
        <v>158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88</v>
      </c>
      <c r="BK136" s="230">
        <f>ROUND(I136*H136,2)</f>
        <v>0</v>
      </c>
      <c r="BL136" s="17" t="s">
        <v>256</v>
      </c>
      <c r="BM136" s="17" t="s">
        <v>908</v>
      </c>
    </row>
    <row r="137" s="1" customFormat="1" ht="16.5" customHeight="1">
      <c r="B137" s="39"/>
      <c r="C137" s="264" t="s">
        <v>382</v>
      </c>
      <c r="D137" s="264" t="s">
        <v>294</v>
      </c>
      <c r="E137" s="265" t="s">
        <v>909</v>
      </c>
      <c r="F137" s="266" t="s">
        <v>910</v>
      </c>
      <c r="G137" s="267" t="s">
        <v>341</v>
      </c>
      <c r="H137" s="268">
        <v>4</v>
      </c>
      <c r="I137" s="269"/>
      <c r="J137" s="270">
        <f>ROUND(I137*H137,2)</f>
        <v>0</v>
      </c>
      <c r="K137" s="266" t="s">
        <v>801</v>
      </c>
      <c r="L137" s="271"/>
      <c r="M137" s="272" t="s">
        <v>79</v>
      </c>
      <c r="N137" s="273" t="s">
        <v>51</v>
      </c>
      <c r="O137" s="80"/>
      <c r="P137" s="228">
        <f>O137*H137</f>
        <v>0</v>
      </c>
      <c r="Q137" s="228">
        <v>6.0000000000000002E-05</v>
      </c>
      <c r="R137" s="228">
        <f>Q137*H137</f>
        <v>0.00024000000000000001</v>
      </c>
      <c r="S137" s="228">
        <v>0</v>
      </c>
      <c r="T137" s="229">
        <f>S137*H137</f>
        <v>0</v>
      </c>
      <c r="AR137" s="17" t="s">
        <v>297</v>
      </c>
      <c r="AT137" s="17" t="s">
        <v>294</v>
      </c>
      <c r="AU137" s="17" t="s">
        <v>90</v>
      </c>
      <c r="AY137" s="17" t="s">
        <v>158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88</v>
      </c>
      <c r="BK137" s="230">
        <f>ROUND(I137*H137,2)</f>
        <v>0</v>
      </c>
      <c r="BL137" s="17" t="s">
        <v>256</v>
      </c>
      <c r="BM137" s="17" t="s">
        <v>911</v>
      </c>
    </row>
    <row r="138" s="1" customFormat="1" ht="16.5" customHeight="1">
      <c r="B138" s="39"/>
      <c r="C138" s="219" t="s">
        <v>388</v>
      </c>
      <c r="D138" s="219" t="s">
        <v>160</v>
      </c>
      <c r="E138" s="220" t="s">
        <v>912</v>
      </c>
      <c r="F138" s="221" t="s">
        <v>913</v>
      </c>
      <c r="G138" s="222" t="s">
        <v>341</v>
      </c>
      <c r="H138" s="223">
        <v>1</v>
      </c>
      <c r="I138" s="224"/>
      <c r="J138" s="225">
        <f>ROUND(I138*H138,2)</f>
        <v>0</v>
      </c>
      <c r="K138" s="221" t="s">
        <v>79</v>
      </c>
      <c r="L138" s="44"/>
      <c r="M138" s="226" t="s">
        <v>79</v>
      </c>
      <c r="N138" s="227" t="s">
        <v>51</v>
      </c>
      <c r="O138" s="8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AR138" s="17" t="s">
        <v>256</v>
      </c>
      <c r="AT138" s="17" t="s">
        <v>160</v>
      </c>
      <c r="AU138" s="17" t="s">
        <v>90</v>
      </c>
      <c r="AY138" s="17" t="s">
        <v>158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88</v>
      </c>
      <c r="BK138" s="230">
        <f>ROUND(I138*H138,2)</f>
        <v>0</v>
      </c>
      <c r="BL138" s="17" t="s">
        <v>256</v>
      </c>
      <c r="BM138" s="17" t="s">
        <v>914</v>
      </c>
    </row>
    <row r="139" s="1" customFormat="1" ht="16.5" customHeight="1">
      <c r="B139" s="39"/>
      <c r="C139" s="264" t="s">
        <v>394</v>
      </c>
      <c r="D139" s="264" t="s">
        <v>294</v>
      </c>
      <c r="E139" s="265" t="s">
        <v>915</v>
      </c>
      <c r="F139" s="266" t="s">
        <v>916</v>
      </c>
      <c r="G139" s="267" t="s">
        <v>341</v>
      </c>
      <c r="H139" s="268">
        <v>1</v>
      </c>
      <c r="I139" s="269"/>
      <c r="J139" s="270">
        <f>ROUND(I139*H139,2)</f>
        <v>0</v>
      </c>
      <c r="K139" s="266" t="s">
        <v>79</v>
      </c>
      <c r="L139" s="271"/>
      <c r="M139" s="272" t="s">
        <v>79</v>
      </c>
      <c r="N139" s="273" t="s">
        <v>51</v>
      </c>
      <c r="O139" s="80"/>
      <c r="P139" s="228">
        <f>O139*H139</f>
        <v>0</v>
      </c>
      <c r="Q139" s="228">
        <v>6.0000000000000002E-05</v>
      </c>
      <c r="R139" s="228">
        <f>Q139*H139</f>
        <v>6.0000000000000002E-05</v>
      </c>
      <c r="S139" s="228">
        <v>0</v>
      </c>
      <c r="T139" s="229">
        <f>S139*H139</f>
        <v>0</v>
      </c>
      <c r="AR139" s="17" t="s">
        <v>297</v>
      </c>
      <c r="AT139" s="17" t="s">
        <v>294</v>
      </c>
      <c r="AU139" s="17" t="s">
        <v>90</v>
      </c>
      <c r="AY139" s="17" t="s">
        <v>158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88</v>
      </c>
      <c r="BK139" s="230">
        <f>ROUND(I139*H139,2)</f>
        <v>0</v>
      </c>
      <c r="BL139" s="17" t="s">
        <v>256</v>
      </c>
      <c r="BM139" s="17" t="s">
        <v>917</v>
      </c>
    </row>
    <row r="140" s="1" customFormat="1" ht="22.5" customHeight="1">
      <c r="B140" s="39"/>
      <c r="C140" s="219" t="s">
        <v>398</v>
      </c>
      <c r="D140" s="219" t="s">
        <v>160</v>
      </c>
      <c r="E140" s="220" t="s">
        <v>918</v>
      </c>
      <c r="F140" s="221" t="s">
        <v>919</v>
      </c>
      <c r="G140" s="222" t="s">
        <v>341</v>
      </c>
      <c r="H140" s="223">
        <v>25</v>
      </c>
      <c r="I140" s="224"/>
      <c r="J140" s="225">
        <f>ROUND(I140*H140,2)</f>
        <v>0</v>
      </c>
      <c r="K140" s="221" t="s">
        <v>164</v>
      </c>
      <c r="L140" s="44"/>
      <c r="M140" s="226" t="s">
        <v>79</v>
      </c>
      <c r="N140" s="227" t="s">
        <v>51</v>
      </c>
      <c r="O140" s="8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AR140" s="17" t="s">
        <v>256</v>
      </c>
      <c r="AT140" s="17" t="s">
        <v>160</v>
      </c>
      <c r="AU140" s="17" t="s">
        <v>90</v>
      </c>
      <c r="AY140" s="17" t="s">
        <v>158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88</v>
      </c>
      <c r="BK140" s="230">
        <f>ROUND(I140*H140,2)</f>
        <v>0</v>
      </c>
      <c r="BL140" s="17" t="s">
        <v>256</v>
      </c>
      <c r="BM140" s="17" t="s">
        <v>920</v>
      </c>
    </row>
    <row r="141" s="1" customFormat="1" ht="22.5" customHeight="1">
      <c r="B141" s="39"/>
      <c r="C141" s="264" t="s">
        <v>404</v>
      </c>
      <c r="D141" s="264" t="s">
        <v>294</v>
      </c>
      <c r="E141" s="265" t="s">
        <v>921</v>
      </c>
      <c r="F141" s="266" t="s">
        <v>922</v>
      </c>
      <c r="G141" s="267" t="s">
        <v>341</v>
      </c>
      <c r="H141" s="268">
        <v>23</v>
      </c>
      <c r="I141" s="269"/>
      <c r="J141" s="270">
        <f>ROUND(I141*H141,2)</f>
        <v>0</v>
      </c>
      <c r="K141" s="266" t="s">
        <v>79</v>
      </c>
      <c r="L141" s="271"/>
      <c r="M141" s="272" t="s">
        <v>79</v>
      </c>
      <c r="N141" s="273" t="s">
        <v>51</v>
      </c>
      <c r="O141" s="80"/>
      <c r="P141" s="228">
        <f>O141*H141</f>
        <v>0</v>
      </c>
      <c r="Q141" s="228">
        <v>0.00080000000000000004</v>
      </c>
      <c r="R141" s="228">
        <f>Q141*H141</f>
        <v>0.0184</v>
      </c>
      <c r="S141" s="228">
        <v>0</v>
      </c>
      <c r="T141" s="229">
        <f>S141*H141</f>
        <v>0</v>
      </c>
      <c r="AR141" s="17" t="s">
        <v>297</v>
      </c>
      <c r="AT141" s="17" t="s">
        <v>294</v>
      </c>
      <c r="AU141" s="17" t="s">
        <v>90</v>
      </c>
      <c r="AY141" s="17" t="s">
        <v>158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88</v>
      </c>
      <c r="BK141" s="230">
        <f>ROUND(I141*H141,2)</f>
        <v>0</v>
      </c>
      <c r="BL141" s="17" t="s">
        <v>256</v>
      </c>
      <c r="BM141" s="17" t="s">
        <v>923</v>
      </c>
    </row>
    <row r="142" s="1" customFormat="1" ht="16.5" customHeight="1">
      <c r="B142" s="39"/>
      <c r="C142" s="264" t="s">
        <v>408</v>
      </c>
      <c r="D142" s="264" t="s">
        <v>294</v>
      </c>
      <c r="E142" s="265" t="s">
        <v>924</v>
      </c>
      <c r="F142" s="266" t="s">
        <v>925</v>
      </c>
      <c r="G142" s="267" t="s">
        <v>341</v>
      </c>
      <c r="H142" s="268">
        <v>2</v>
      </c>
      <c r="I142" s="269"/>
      <c r="J142" s="270">
        <f>ROUND(I142*H142,2)</f>
        <v>0</v>
      </c>
      <c r="K142" s="266" t="s">
        <v>79</v>
      </c>
      <c r="L142" s="271"/>
      <c r="M142" s="272" t="s">
        <v>79</v>
      </c>
      <c r="N142" s="273" t="s">
        <v>51</v>
      </c>
      <c r="O142" s="80"/>
      <c r="P142" s="228">
        <f>O142*H142</f>
        <v>0</v>
      </c>
      <c r="Q142" s="228">
        <v>0.0064999999999999997</v>
      </c>
      <c r="R142" s="228">
        <f>Q142*H142</f>
        <v>0.012999999999999999</v>
      </c>
      <c r="S142" s="228">
        <v>0</v>
      </c>
      <c r="T142" s="229">
        <f>S142*H142</f>
        <v>0</v>
      </c>
      <c r="AR142" s="17" t="s">
        <v>297</v>
      </c>
      <c r="AT142" s="17" t="s">
        <v>294</v>
      </c>
      <c r="AU142" s="17" t="s">
        <v>90</v>
      </c>
      <c r="AY142" s="17" t="s">
        <v>158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88</v>
      </c>
      <c r="BK142" s="230">
        <f>ROUND(I142*H142,2)</f>
        <v>0</v>
      </c>
      <c r="BL142" s="17" t="s">
        <v>256</v>
      </c>
      <c r="BM142" s="17" t="s">
        <v>926</v>
      </c>
    </row>
    <row r="143" s="11" customFormat="1" ht="25.92" customHeight="1">
      <c r="B143" s="203"/>
      <c r="C143" s="204"/>
      <c r="D143" s="205" t="s">
        <v>80</v>
      </c>
      <c r="E143" s="206" t="s">
        <v>771</v>
      </c>
      <c r="F143" s="206" t="s">
        <v>772</v>
      </c>
      <c r="G143" s="204"/>
      <c r="H143" s="204"/>
      <c r="I143" s="207"/>
      <c r="J143" s="208">
        <f>BK143</f>
        <v>0</v>
      </c>
      <c r="K143" s="204"/>
      <c r="L143" s="209"/>
      <c r="M143" s="210"/>
      <c r="N143" s="211"/>
      <c r="O143" s="211"/>
      <c r="P143" s="212">
        <f>P144</f>
        <v>0</v>
      </c>
      <c r="Q143" s="211"/>
      <c r="R143" s="212">
        <f>R144</f>
        <v>0</v>
      </c>
      <c r="S143" s="211"/>
      <c r="T143" s="213">
        <f>T144</f>
        <v>0</v>
      </c>
      <c r="AR143" s="214" t="s">
        <v>100</v>
      </c>
      <c r="AT143" s="215" t="s">
        <v>80</v>
      </c>
      <c r="AU143" s="215" t="s">
        <v>81</v>
      </c>
      <c r="AY143" s="214" t="s">
        <v>158</v>
      </c>
      <c r="BK143" s="216">
        <f>BK144</f>
        <v>0</v>
      </c>
    </row>
    <row r="144" s="1" customFormat="1" ht="16.5" customHeight="1">
      <c r="B144" s="39"/>
      <c r="C144" s="219" t="s">
        <v>414</v>
      </c>
      <c r="D144" s="219" t="s">
        <v>160</v>
      </c>
      <c r="E144" s="220" t="s">
        <v>927</v>
      </c>
      <c r="F144" s="221" t="s">
        <v>928</v>
      </c>
      <c r="G144" s="222" t="s">
        <v>752</v>
      </c>
      <c r="H144" s="223">
        <v>16</v>
      </c>
      <c r="I144" s="224"/>
      <c r="J144" s="225">
        <f>ROUND(I144*H144,2)</f>
        <v>0</v>
      </c>
      <c r="K144" s="221" t="s">
        <v>801</v>
      </c>
      <c r="L144" s="44"/>
      <c r="M144" s="226" t="s">
        <v>79</v>
      </c>
      <c r="N144" s="227" t="s">
        <v>51</v>
      </c>
      <c r="O144" s="8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AR144" s="17" t="s">
        <v>775</v>
      </c>
      <c r="AT144" s="17" t="s">
        <v>160</v>
      </c>
      <c r="AU144" s="17" t="s">
        <v>88</v>
      </c>
      <c r="AY144" s="17" t="s">
        <v>158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88</v>
      </c>
      <c r="BK144" s="230">
        <f>ROUND(I144*H144,2)</f>
        <v>0</v>
      </c>
      <c r="BL144" s="17" t="s">
        <v>775</v>
      </c>
      <c r="BM144" s="17" t="s">
        <v>929</v>
      </c>
    </row>
    <row r="145" s="11" customFormat="1" ht="25.92" customHeight="1">
      <c r="B145" s="203"/>
      <c r="C145" s="204"/>
      <c r="D145" s="205" t="s">
        <v>80</v>
      </c>
      <c r="E145" s="206" t="s">
        <v>930</v>
      </c>
      <c r="F145" s="206" t="s">
        <v>117</v>
      </c>
      <c r="G145" s="204"/>
      <c r="H145" s="204"/>
      <c r="I145" s="207"/>
      <c r="J145" s="208">
        <f>BK145</f>
        <v>0</v>
      </c>
      <c r="K145" s="204"/>
      <c r="L145" s="209"/>
      <c r="M145" s="210"/>
      <c r="N145" s="211"/>
      <c r="O145" s="211"/>
      <c r="P145" s="212">
        <f>P146+P148+P150+P152+P155</f>
        <v>0</v>
      </c>
      <c r="Q145" s="211"/>
      <c r="R145" s="212">
        <f>R146+R148+R150+R152+R155</f>
        <v>0</v>
      </c>
      <c r="S145" s="211"/>
      <c r="T145" s="213">
        <f>T146+T148+T150+T152+T155</f>
        <v>0</v>
      </c>
      <c r="AR145" s="214" t="s">
        <v>103</v>
      </c>
      <c r="AT145" s="215" t="s">
        <v>80</v>
      </c>
      <c r="AU145" s="215" t="s">
        <v>81</v>
      </c>
      <c r="AY145" s="214" t="s">
        <v>158</v>
      </c>
      <c r="BK145" s="216">
        <f>BK146+BK148+BK150+BK152+BK155</f>
        <v>0</v>
      </c>
    </row>
    <row r="146" s="11" customFormat="1" ht="22.8" customHeight="1">
      <c r="B146" s="203"/>
      <c r="C146" s="204"/>
      <c r="D146" s="205" t="s">
        <v>80</v>
      </c>
      <c r="E146" s="217" t="s">
        <v>931</v>
      </c>
      <c r="F146" s="217" t="s">
        <v>932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P147</f>
        <v>0</v>
      </c>
      <c r="Q146" s="211"/>
      <c r="R146" s="212">
        <f>R147</f>
        <v>0</v>
      </c>
      <c r="S146" s="211"/>
      <c r="T146" s="213">
        <f>T147</f>
        <v>0</v>
      </c>
      <c r="AR146" s="214" t="s">
        <v>103</v>
      </c>
      <c r="AT146" s="215" t="s">
        <v>80</v>
      </c>
      <c r="AU146" s="215" t="s">
        <v>88</v>
      </c>
      <c r="AY146" s="214" t="s">
        <v>158</v>
      </c>
      <c r="BK146" s="216">
        <f>BK147</f>
        <v>0</v>
      </c>
    </row>
    <row r="147" s="1" customFormat="1" ht="16.5" customHeight="1">
      <c r="B147" s="39"/>
      <c r="C147" s="219" t="s">
        <v>418</v>
      </c>
      <c r="D147" s="219" t="s">
        <v>160</v>
      </c>
      <c r="E147" s="220" t="s">
        <v>933</v>
      </c>
      <c r="F147" s="221" t="s">
        <v>934</v>
      </c>
      <c r="G147" s="222" t="s">
        <v>935</v>
      </c>
      <c r="H147" s="223">
        <v>1</v>
      </c>
      <c r="I147" s="224"/>
      <c r="J147" s="225">
        <f>ROUND(I147*H147,2)</f>
        <v>0</v>
      </c>
      <c r="K147" s="221" t="s">
        <v>801</v>
      </c>
      <c r="L147" s="44"/>
      <c r="M147" s="226" t="s">
        <v>79</v>
      </c>
      <c r="N147" s="227" t="s">
        <v>51</v>
      </c>
      <c r="O147" s="8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AR147" s="17" t="s">
        <v>936</v>
      </c>
      <c r="AT147" s="17" t="s">
        <v>160</v>
      </c>
      <c r="AU147" s="17" t="s">
        <v>90</v>
      </c>
      <c r="AY147" s="17" t="s">
        <v>158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88</v>
      </c>
      <c r="BK147" s="230">
        <f>ROUND(I147*H147,2)</f>
        <v>0</v>
      </c>
      <c r="BL147" s="17" t="s">
        <v>936</v>
      </c>
      <c r="BM147" s="17" t="s">
        <v>937</v>
      </c>
    </row>
    <row r="148" s="11" customFormat="1" ht="22.8" customHeight="1">
      <c r="B148" s="203"/>
      <c r="C148" s="204"/>
      <c r="D148" s="205" t="s">
        <v>80</v>
      </c>
      <c r="E148" s="217" t="s">
        <v>938</v>
      </c>
      <c r="F148" s="217" t="s">
        <v>939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P149</f>
        <v>0</v>
      </c>
      <c r="Q148" s="211"/>
      <c r="R148" s="212">
        <f>R149</f>
        <v>0</v>
      </c>
      <c r="S148" s="211"/>
      <c r="T148" s="213">
        <f>T149</f>
        <v>0</v>
      </c>
      <c r="AR148" s="214" t="s">
        <v>103</v>
      </c>
      <c r="AT148" s="215" t="s">
        <v>80</v>
      </c>
      <c r="AU148" s="215" t="s">
        <v>88</v>
      </c>
      <c r="AY148" s="214" t="s">
        <v>158</v>
      </c>
      <c r="BK148" s="216">
        <f>BK149</f>
        <v>0</v>
      </c>
    </row>
    <row r="149" s="1" customFormat="1" ht="16.5" customHeight="1">
      <c r="B149" s="39"/>
      <c r="C149" s="219" t="s">
        <v>422</v>
      </c>
      <c r="D149" s="219" t="s">
        <v>160</v>
      </c>
      <c r="E149" s="220" t="s">
        <v>940</v>
      </c>
      <c r="F149" s="221" t="s">
        <v>941</v>
      </c>
      <c r="G149" s="222" t="s">
        <v>935</v>
      </c>
      <c r="H149" s="223">
        <v>1</v>
      </c>
      <c r="I149" s="224"/>
      <c r="J149" s="225">
        <f>ROUND(I149*H149,2)</f>
        <v>0</v>
      </c>
      <c r="K149" s="221" t="s">
        <v>801</v>
      </c>
      <c r="L149" s="44"/>
      <c r="M149" s="226" t="s">
        <v>79</v>
      </c>
      <c r="N149" s="227" t="s">
        <v>51</v>
      </c>
      <c r="O149" s="8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AR149" s="17" t="s">
        <v>936</v>
      </c>
      <c r="AT149" s="17" t="s">
        <v>160</v>
      </c>
      <c r="AU149" s="17" t="s">
        <v>90</v>
      </c>
      <c r="AY149" s="17" t="s">
        <v>158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88</v>
      </c>
      <c r="BK149" s="230">
        <f>ROUND(I149*H149,2)</f>
        <v>0</v>
      </c>
      <c r="BL149" s="17" t="s">
        <v>936</v>
      </c>
      <c r="BM149" s="17" t="s">
        <v>942</v>
      </c>
    </row>
    <row r="150" s="11" customFormat="1" ht="22.8" customHeight="1">
      <c r="B150" s="203"/>
      <c r="C150" s="204"/>
      <c r="D150" s="205" t="s">
        <v>80</v>
      </c>
      <c r="E150" s="217" t="s">
        <v>943</v>
      </c>
      <c r="F150" s="217" t="s">
        <v>944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P151</f>
        <v>0</v>
      </c>
      <c r="Q150" s="211"/>
      <c r="R150" s="212">
        <f>R151</f>
        <v>0</v>
      </c>
      <c r="S150" s="211"/>
      <c r="T150" s="213">
        <f>T151</f>
        <v>0</v>
      </c>
      <c r="AR150" s="214" t="s">
        <v>103</v>
      </c>
      <c r="AT150" s="215" t="s">
        <v>80</v>
      </c>
      <c r="AU150" s="215" t="s">
        <v>88</v>
      </c>
      <c r="AY150" s="214" t="s">
        <v>158</v>
      </c>
      <c r="BK150" s="216">
        <f>BK151</f>
        <v>0</v>
      </c>
    </row>
    <row r="151" s="1" customFormat="1" ht="16.5" customHeight="1">
      <c r="B151" s="39"/>
      <c r="C151" s="219" t="s">
        <v>426</v>
      </c>
      <c r="D151" s="219" t="s">
        <v>160</v>
      </c>
      <c r="E151" s="220" t="s">
        <v>945</v>
      </c>
      <c r="F151" s="221" t="s">
        <v>946</v>
      </c>
      <c r="G151" s="222" t="s">
        <v>935</v>
      </c>
      <c r="H151" s="223">
        <v>1</v>
      </c>
      <c r="I151" s="224"/>
      <c r="J151" s="225">
        <f>ROUND(I151*H151,2)</f>
        <v>0</v>
      </c>
      <c r="K151" s="221" t="s">
        <v>801</v>
      </c>
      <c r="L151" s="44"/>
      <c r="M151" s="226" t="s">
        <v>79</v>
      </c>
      <c r="N151" s="227" t="s">
        <v>51</v>
      </c>
      <c r="O151" s="8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AR151" s="17" t="s">
        <v>936</v>
      </c>
      <c r="AT151" s="17" t="s">
        <v>160</v>
      </c>
      <c r="AU151" s="17" t="s">
        <v>90</v>
      </c>
      <c r="AY151" s="17" t="s">
        <v>158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88</v>
      </c>
      <c r="BK151" s="230">
        <f>ROUND(I151*H151,2)</f>
        <v>0</v>
      </c>
      <c r="BL151" s="17" t="s">
        <v>936</v>
      </c>
      <c r="BM151" s="17" t="s">
        <v>947</v>
      </c>
    </row>
    <row r="152" s="11" customFormat="1" ht="22.8" customHeight="1">
      <c r="B152" s="203"/>
      <c r="C152" s="204"/>
      <c r="D152" s="205" t="s">
        <v>80</v>
      </c>
      <c r="E152" s="217" t="s">
        <v>948</v>
      </c>
      <c r="F152" s="217" t="s">
        <v>949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SUM(P153:P154)</f>
        <v>0</v>
      </c>
      <c r="Q152" s="211"/>
      <c r="R152" s="212">
        <f>SUM(R153:R154)</f>
        <v>0</v>
      </c>
      <c r="S152" s="211"/>
      <c r="T152" s="213">
        <f>SUM(T153:T154)</f>
        <v>0</v>
      </c>
      <c r="AR152" s="214" t="s">
        <v>103</v>
      </c>
      <c r="AT152" s="215" t="s">
        <v>80</v>
      </c>
      <c r="AU152" s="215" t="s">
        <v>88</v>
      </c>
      <c r="AY152" s="214" t="s">
        <v>158</v>
      </c>
      <c r="BK152" s="216">
        <f>SUM(BK153:BK154)</f>
        <v>0</v>
      </c>
    </row>
    <row r="153" s="1" customFormat="1" ht="16.5" customHeight="1">
      <c r="B153" s="39"/>
      <c r="C153" s="219" t="s">
        <v>431</v>
      </c>
      <c r="D153" s="219" t="s">
        <v>160</v>
      </c>
      <c r="E153" s="220" t="s">
        <v>950</v>
      </c>
      <c r="F153" s="221" t="s">
        <v>951</v>
      </c>
      <c r="G153" s="222" t="s">
        <v>935</v>
      </c>
      <c r="H153" s="223">
        <v>1</v>
      </c>
      <c r="I153" s="224"/>
      <c r="J153" s="225">
        <f>ROUND(I153*H153,2)</f>
        <v>0</v>
      </c>
      <c r="K153" s="221" t="s">
        <v>801</v>
      </c>
      <c r="L153" s="44"/>
      <c r="M153" s="226" t="s">
        <v>79</v>
      </c>
      <c r="N153" s="227" t="s">
        <v>51</v>
      </c>
      <c r="O153" s="8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AR153" s="17" t="s">
        <v>936</v>
      </c>
      <c r="AT153" s="17" t="s">
        <v>160</v>
      </c>
      <c r="AU153" s="17" t="s">
        <v>90</v>
      </c>
      <c r="AY153" s="17" t="s">
        <v>158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88</v>
      </c>
      <c r="BK153" s="230">
        <f>ROUND(I153*H153,2)</f>
        <v>0</v>
      </c>
      <c r="BL153" s="17" t="s">
        <v>936</v>
      </c>
      <c r="BM153" s="17" t="s">
        <v>952</v>
      </c>
    </row>
    <row r="154" s="1" customFormat="1" ht="16.5" customHeight="1">
      <c r="B154" s="39"/>
      <c r="C154" s="219" t="s">
        <v>437</v>
      </c>
      <c r="D154" s="219" t="s">
        <v>160</v>
      </c>
      <c r="E154" s="220" t="s">
        <v>953</v>
      </c>
      <c r="F154" s="221" t="s">
        <v>954</v>
      </c>
      <c r="G154" s="222" t="s">
        <v>935</v>
      </c>
      <c r="H154" s="223">
        <v>1</v>
      </c>
      <c r="I154" s="224"/>
      <c r="J154" s="225">
        <f>ROUND(I154*H154,2)</f>
        <v>0</v>
      </c>
      <c r="K154" s="221" t="s">
        <v>801</v>
      </c>
      <c r="L154" s="44"/>
      <c r="M154" s="226" t="s">
        <v>79</v>
      </c>
      <c r="N154" s="227" t="s">
        <v>51</v>
      </c>
      <c r="O154" s="8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AR154" s="17" t="s">
        <v>936</v>
      </c>
      <c r="AT154" s="17" t="s">
        <v>160</v>
      </c>
      <c r="AU154" s="17" t="s">
        <v>90</v>
      </c>
      <c r="AY154" s="17" t="s">
        <v>158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88</v>
      </c>
      <c r="BK154" s="230">
        <f>ROUND(I154*H154,2)</f>
        <v>0</v>
      </c>
      <c r="BL154" s="17" t="s">
        <v>936</v>
      </c>
      <c r="BM154" s="17" t="s">
        <v>955</v>
      </c>
    </row>
    <row r="155" s="11" customFormat="1" ht="22.8" customHeight="1">
      <c r="B155" s="203"/>
      <c r="C155" s="204"/>
      <c r="D155" s="205" t="s">
        <v>80</v>
      </c>
      <c r="E155" s="217" t="s">
        <v>956</v>
      </c>
      <c r="F155" s="217" t="s">
        <v>957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SUM(P156:P160)</f>
        <v>0</v>
      </c>
      <c r="Q155" s="211"/>
      <c r="R155" s="212">
        <f>SUM(R156:R160)</f>
        <v>0</v>
      </c>
      <c r="S155" s="211"/>
      <c r="T155" s="213">
        <f>SUM(T156:T160)</f>
        <v>0</v>
      </c>
      <c r="AR155" s="214" t="s">
        <v>103</v>
      </c>
      <c r="AT155" s="215" t="s">
        <v>80</v>
      </c>
      <c r="AU155" s="215" t="s">
        <v>88</v>
      </c>
      <c r="AY155" s="214" t="s">
        <v>158</v>
      </c>
      <c r="BK155" s="216">
        <f>SUM(BK156:BK160)</f>
        <v>0</v>
      </c>
    </row>
    <row r="156" s="1" customFormat="1" ht="16.5" customHeight="1">
      <c r="B156" s="39"/>
      <c r="C156" s="219" t="s">
        <v>447</v>
      </c>
      <c r="D156" s="219" t="s">
        <v>160</v>
      </c>
      <c r="E156" s="220" t="s">
        <v>958</v>
      </c>
      <c r="F156" s="221" t="s">
        <v>959</v>
      </c>
      <c r="G156" s="222" t="s">
        <v>935</v>
      </c>
      <c r="H156" s="223">
        <v>1</v>
      </c>
      <c r="I156" s="224"/>
      <c r="J156" s="225">
        <f>ROUND(I156*H156,2)</f>
        <v>0</v>
      </c>
      <c r="K156" s="221" t="s">
        <v>801</v>
      </c>
      <c r="L156" s="44"/>
      <c r="M156" s="226" t="s">
        <v>79</v>
      </c>
      <c r="N156" s="227" t="s">
        <v>51</v>
      </c>
      <c r="O156" s="8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AR156" s="17" t="s">
        <v>936</v>
      </c>
      <c r="AT156" s="17" t="s">
        <v>160</v>
      </c>
      <c r="AU156" s="17" t="s">
        <v>90</v>
      </c>
      <c r="AY156" s="17" t="s">
        <v>158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88</v>
      </c>
      <c r="BK156" s="230">
        <f>ROUND(I156*H156,2)</f>
        <v>0</v>
      </c>
      <c r="BL156" s="17" t="s">
        <v>936</v>
      </c>
      <c r="BM156" s="17" t="s">
        <v>960</v>
      </c>
    </row>
    <row r="157" s="1" customFormat="1" ht="16.5" customHeight="1">
      <c r="B157" s="39"/>
      <c r="C157" s="219" t="s">
        <v>452</v>
      </c>
      <c r="D157" s="219" t="s">
        <v>160</v>
      </c>
      <c r="E157" s="220" t="s">
        <v>961</v>
      </c>
      <c r="F157" s="221" t="s">
        <v>962</v>
      </c>
      <c r="G157" s="222" t="s">
        <v>935</v>
      </c>
      <c r="H157" s="223">
        <v>1</v>
      </c>
      <c r="I157" s="224"/>
      <c r="J157" s="225">
        <f>ROUND(I157*H157,2)</f>
        <v>0</v>
      </c>
      <c r="K157" s="221" t="s">
        <v>79</v>
      </c>
      <c r="L157" s="44"/>
      <c r="M157" s="226" t="s">
        <v>79</v>
      </c>
      <c r="N157" s="227" t="s">
        <v>51</v>
      </c>
      <c r="O157" s="8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AR157" s="17" t="s">
        <v>936</v>
      </c>
      <c r="AT157" s="17" t="s">
        <v>160</v>
      </c>
      <c r="AU157" s="17" t="s">
        <v>90</v>
      </c>
      <c r="AY157" s="17" t="s">
        <v>158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88</v>
      </c>
      <c r="BK157" s="230">
        <f>ROUND(I157*H157,2)</f>
        <v>0</v>
      </c>
      <c r="BL157" s="17" t="s">
        <v>936</v>
      </c>
      <c r="BM157" s="17" t="s">
        <v>963</v>
      </c>
    </row>
    <row r="158" s="1" customFormat="1" ht="16.5" customHeight="1">
      <c r="B158" s="39"/>
      <c r="C158" s="219" t="s">
        <v>458</v>
      </c>
      <c r="D158" s="219" t="s">
        <v>160</v>
      </c>
      <c r="E158" s="220" t="s">
        <v>964</v>
      </c>
      <c r="F158" s="221" t="s">
        <v>965</v>
      </c>
      <c r="G158" s="222" t="s">
        <v>935</v>
      </c>
      <c r="H158" s="223">
        <v>1</v>
      </c>
      <c r="I158" s="224"/>
      <c r="J158" s="225">
        <f>ROUND(I158*H158,2)</f>
        <v>0</v>
      </c>
      <c r="K158" s="221" t="s">
        <v>79</v>
      </c>
      <c r="L158" s="44"/>
      <c r="M158" s="226" t="s">
        <v>79</v>
      </c>
      <c r="N158" s="227" t="s">
        <v>51</v>
      </c>
      <c r="O158" s="8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AR158" s="17" t="s">
        <v>936</v>
      </c>
      <c r="AT158" s="17" t="s">
        <v>160</v>
      </c>
      <c r="AU158" s="17" t="s">
        <v>90</v>
      </c>
      <c r="AY158" s="17" t="s">
        <v>158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88</v>
      </c>
      <c r="BK158" s="230">
        <f>ROUND(I158*H158,2)</f>
        <v>0</v>
      </c>
      <c r="BL158" s="17" t="s">
        <v>936</v>
      </c>
      <c r="BM158" s="17" t="s">
        <v>966</v>
      </c>
    </row>
    <row r="159" s="1" customFormat="1" ht="16.5" customHeight="1">
      <c r="B159" s="39"/>
      <c r="C159" s="219" t="s">
        <v>463</v>
      </c>
      <c r="D159" s="219" t="s">
        <v>160</v>
      </c>
      <c r="E159" s="220" t="s">
        <v>967</v>
      </c>
      <c r="F159" s="221" t="s">
        <v>968</v>
      </c>
      <c r="G159" s="222" t="s">
        <v>935</v>
      </c>
      <c r="H159" s="223">
        <v>1</v>
      </c>
      <c r="I159" s="224"/>
      <c r="J159" s="225">
        <f>ROUND(I159*H159,2)</f>
        <v>0</v>
      </c>
      <c r="K159" s="221" t="s">
        <v>79</v>
      </c>
      <c r="L159" s="44"/>
      <c r="M159" s="226" t="s">
        <v>79</v>
      </c>
      <c r="N159" s="227" t="s">
        <v>51</v>
      </c>
      <c r="O159" s="8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AR159" s="17" t="s">
        <v>936</v>
      </c>
      <c r="AT159" s="17" t="s">
        <v>160</v>
      </c>
      <c r="AU159" s="17" t="s">
        <v>90</v>
      </c>
      <c r="AY159" s="17" t="s">
        <v>158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88</v>
      </c>
      <c r="BK159" s="230">
        <f>ROUND(I159*H159,2)</f>
        <v>0</v>
      </c>
      <c r="BL159" s="17" t="s">
        <v>936</v>
      </c>
      <c r="BM159" s="17" t="s">
        <v>969</v>
      </c>
    </row>
    <row r="160" s="1" customFormat="1" ht="16.5" customHeight="1">
      <c r="B160" s="39"/>
      <c r="C160" s="219" t="s">
        <v>467</v>
      </c>
      <c r="D160" s="219" t="s">
        <v>160</v>
      </c>
      <c r="E160" s="220" t="s">
        <v>970</v>
      </c>
      <c r="F160" s="221" t="s">
        <v>971</v>
      </c>
      <c r="G160" s="222" t="s">
        <v>935</v>
      </c>
      <c r="H160" s="223">
        <v>1</v>
      </c>
      <c r="I160" s="224"/>
      <c r="J160" s="225">
        <f>ROUND(I160*H160,2)</f>
        <v>0</v>
      </c>
      <c r="K160" s="221" t="s">
        <v>801</v>
      </c>
      <c r="L160" s="44"/>
      <c r="M160" s="278" t="s">
        <v>79</v>
      </c>
      <c r="N160" s="279" t="s">
        <v>51</v>
      </c>
      <c r="O160" s="280"/>
      <c r="P160" s="281">
        <f>O160*H160</f>
        <v>0</v>
      </c>
      <c r="Q160" s="281">
        <v>0</v>
      </c>
      <c r="R160" s="281">
        <f>Q160*H160</f>
        <v>0</v>
      </c>
      <c r="S160" s="281">
        <v>0</v>
      </c>
      <c r="T160" s="282">
        <f>S160*H160</f>
        <v>0</v>
      </c>
      <c r="AR160" s="17" t="s">
        <v>936</v>
      </c>
      <c r="AT160" s="17" t="s">
        <v>160</v>
      </c>
      <c r="AU160" s="17" t="s">
        <v>90</v>
      </c>
      <c r="AY160" s="17" t="s">
        <v>158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88</v>
      </c>
      <c r="BK160" s="230">
        <f>ROUND(I160*H160,2)</f>
        <v>0</v>
      </c>
      <c r="BL160" s="17" t="s">
        <v>936</v>
      </c>
      <c r="BM160" s="17" t="s">
        <v>972</v>
      </c>
    </row>
    <row r="161" s="1" customFormat="1" ht="6.96" customHeight="1">
      <c r="B161" s="58"/>
      <c r="C161" s="59"/>
      <c r="D161" s="59"/>
      <c r="E161" s="59"/>
      <c r="F161" s="59"/>
      <c r="G161" s="59"/>
      <c r="H161" s="59"/>
      <c r="I161" s="170"/>
      <c r="J161" s="59"/>
      <c r="K161" s="59"/>
      <c r="L161" s="44"/>
    </row>
  </sheetData>
  <sheetProtection sheet="1" autoFilter="0" formatColumns="0" formatRows="0" objects="1" scenarios="1" spinCount="100000" saltValue="zzhnX4GeYqTxxmlLESpcGssEtH2FEyTcxrQ4lk/r4gXnjDHDGY9vhta2IbuwiwedGcPIrxApKJ37pwTEYJfEgg==" hashValue="osa+jsGL0NYoSw8YQwu07FPlgldVDXgt0ft8beSF827fNCoTG2Dp3S2ipf4B47qIuiHSwxJZiTaFQUQGOxHSWg==" algorithmName="SHA-512" password="CC35"/>
  <autoFilter ref="C93:K16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102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90</v>
      </c>
    </row>
    <row r="4" ht="24.96" customHeight="1">
      <c r="B4" s="20"/>
      <c r="D4" s="140" t="s">
        <v>119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Stavební úpravy ZŠ - učebna chemie a WC imobilní, ul. Letců R.A.F., Nymburk</v>
      </c>
      <c r="F7" s="141"/>
      <c r="G7" s="141"/>
      <c r="H7" s="141"/>
      <c r="L7" s="20"/>
    </row>
    <row r="8" ht="12" customHeight="1">
      <c r="B8" s="20"/>
      <c r="D8" s="141" t="s">
        <v>120</v>
      </c>
      <c r="L8" s="20"/>
    </row>
    <row r="9" s="1" customFormat="1" ht="16.5" customHeight="1">
      <c r="B9" s="44"/>
      <c r="E9" s="142" t="s">
        <v>121</v>
      </c>
      <c r="F9" s="1"/>
      <c r="G9" s="1"/>
      <c r="H9" s="1"/>
      <c r="I9" s="143"/>
      <c r="L9" s="44"/>
    </row>
    <row r="10" s="1" customFormat="1" ht="12" customHeight="1">
      <c r="B10" s="44"/>
      <c r="D10" s="141" t="s">
        <v>122</v>
      </c>
      <c r="I10" s="143"/>
      <c r="L10" s="44"/>
    </row>
    <row r="11" s="1" customFormat="1" ht="36.96" customHeight="1">
      <c r="B11" s="44"/>
      <c r="E11" s="144" t="s">
        <v>973</v>
      </c>
      <c r="F11" s="1"/>
      <c r="G11" s="1"/>
      <c r="H11" s="1"/>
      <c r="I11" s="143"/>
      <c r="L11" s="44"/>
    </row>
    <row r="12" s="1" customFormat="1">
      <c r="B12" s="44"/>
      <c r="I12" s="143"/>
      <c r="L12" s="44"/>
    </row>
    <row r="13" s="1" customFormat="1" ht="12" customHeight="1">
      <c r="B13" s="44"/>
      <c r="D13" s="141" t="s">
        <v>18</v>
      </c>
      <c r="F13" s="17" t="s">
        <v>19</v>
      </c>
      <c r="I13" s="145" t="s">
        <v>20</v>
      </c>
      <c r="J13" s="17" t="s">
        <v>21</v>
      </c>
      <c r="L13" s="44"/>
    </row>
    <row r="14" s="1" customFormat="1" ht="12" customHeight="1">
      <c r="B14" s="44"/>
      <c r="D14" s="141" t="s">
        <v>22</v>
      </c>
      <c r="F14" s="17" t="s">
        <v>23</v>
      </c>
      <c r="I14" s="145" t="s">
        <v>24</v>
      </c>
      <c r="J14" s="146" t="str">
        <f>'Rekapitulace stavby'!AN8</f>
        <v>12. 11. 2020</v>
      </c>
      <c r="L14" s="44"/>
    </row>
    <row r="15" s="1" customFormat="1" ht="21.84" customHeight="1">
      <c r="B15" s="44"/>
      <c r="D15" s="147" t="s">
        <v>26</v>
      </c>
      <c r="F15" s="148" t="s">
        <v>27</v>
      </c>
      <c r="I15" s="149" t="s">
        <v>28</v>
      </c>
      <c r="J15" s="148" t="s">
        <v>29</v>
      </c>
      <c r="L15" s="44"/>
    </row>
    <row r="16" s="1" customFormat="1" ht="12" customHeight="1">
      <c r="B16" s="44"/>
      <c r="D16" s="141" t="s">
        <v>30</v>
      </c>
      <c r="I16" s="145" t="s">
        <v>31</v>
      </c>
      <c r="J16" s="17" t="s">
        <v>32</v>
      </c>
      <c r="L16" s="44"/>
    </row>
    <row r="17" s="1" customFormat="1" ht="18" customHeight="1">
      <c r="B17" s="44"/>
      <c r="E17" s="17" t="s">
        <v>33</v>
      </c>
      <c r="I17" s="145" t="s">
        <v>34</v>
      </c>
      <c r="J17" s="17" t="s">
        <v>35</v>
      </c>
      <c r="L17" s="44"/>
    </row>
    <row r="18" s="1" customFormat="1" ht="6.96" customHeight="1">
      <c r="B18" s="44"/>
      <c r="I18" s="143"/>
      <c r="L18" s="44"/>
    </row>
    <row r="19" s="1" customFormat="1" ht="12" customHeight="1">
      <c r="B19" s="44"/>
      <c r="D19" s="141" t="s">
        <v>36</v>
      </c>
      <c r="I19" s="145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5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3"/>
      <c r="L21" s="44"/>
    </row>
    <row r="22" s="1" customFormat="1" ht="12" customHeight="1">
      <c r="B22" s="44"/>
      <c r="D22" s="141" t="s">
        <v>38</v>
      </c>
      <c r="I22" s="145" t="s">
        <v>31</v>
      </c>
      <c r="J22" s="17" t="s">
        <v>39</v>
      </c>
      <c r="L22" s="44"/>
    </row>
    <row r="23" s="1" customFormat="1" ht="18" customHeight="1">
      <c r="B23" s="44"/>
      <c r="E23" s="17" t="s">
        <v>40</v>
      </c>
      <c r="I23" s="145" t="s">
        <v>34</v>
      </c>
      <c r="J23" s="17" t="s">
        <v>41</v>
      </c>
      <c r="L23" s="44"/>
    </row>
    <row r="24" s="1" customFormat="1" ht="6.96" customHeight="1">
      <c r="B24" s="44"/>
      <c r="I24" s="143"/>
      <c r="L24" s="44"/>
    </row>
    <row r="25" s="1" customFormat="1" ht="12" customHeight="1">
      <c r="B25" s="44"/>
      <c r="D25" s="141" t="s">
        <v>43</v>
      </c>
      <c r="I25" s="145" t="s">
        <v>31</v>
      </c>
      <c r="J25" s="17" t="s">
        <v>39</v>
      </c>
      <c r="L25" s="44"/>
    </row>
    <row r="26" s="1" customFormat="1" ht="18" customHeight="1">
      <c r="B26" s="44"/>
      <c r="E26" s="17" t="s">
        <v>40</v>
      </c>
      <c r="I26" s="145" t="s">
        <v>34</v>
      </c>
      <c r="J26" s="17" t="s">
        <v>41</v>
      </c>
      <c r="L26" s="44"/>
    </row>
    <row r="27" s="1" customFormat="1" ht="6.96" customHeight="1">
      <c r="B27" s="44"/>
      <c r="I27" s="143"/>
      <c r="L27" s="44"/>
    </row>
    <row r="28" s="1" customFormat="1" ht="12" customHeight="1">
      <c r="B28" s="44"/>
      <c r="D28" s="141" t="s">
        <v>44</v>
      </c>
      <c r="I28" s="143"/>
      <c r="L28" s="44"/>
    </row>
    <row r="29" s="7" customFormat="1" ht="16.5" customHeight="1">
      <c r="B29" s="150"/>
      <c r="E29" s="151" t="s">
        <v>79</v>
      </c>
      <c r="F29" s="151"/>
      <c r="G29" s="151"/>
      <c r="H29" s="151"/>
      <c r="I29" s="152"/>
      <c r="L29" s="150"/>
    </row>
    <row r="30" s="1" customFormat="1" ht="6.96" customHeight="1">
      <c r="B30" s="44"/>
      <c r="I30" s="143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3"/>
      <c r="J31" s="72"/>
      <c r="K31" s="72"/>
      <c r="L31" s="44"/>
    </row>
    <row r="32" s="1" customFormat="1" ht="25.44" customHeight="1">
      <c r="B32" s="44"/>
      <c r="D32" s="154" t="s">
        <v>46</v>
      </c>
      <c r="I32" s="143"/>
      <c r="J32" s="155">
        <f>ROUND(J88,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3"/>
      <c r="J33" s="72"/>
      <c r="K33" s="72"/>
      <c r="L33" s="44"/>
    </row>
    <row r="34" s="1" customFormat="1" ht="14.4" customHeight="1">
      <c r="B34" s="44"/>
      <c r="F34" s="156" t="s">
        <v>48</v>
      </c>
      <c r="I34" s="157" t="s">
        <v>47</v>
      </c>
      <c r="J34" s="156" t="s">
        <v>49</v>
      </c>
      <c r="L34" s="44"/>
    </row>
    <row r="35" s="1" customFormat="1" ht="14.4" customHeight="1">
      <c r="B35" s="44"/>
      <c r="D35" s="141" t="s">
        <v>50</v>
      </c>
      <c r="E35" s="141" t="s">
        <v>51</v>
      </c>
      <c r="F35" s="158">
        <f>ROUND((SUM(BE88:BE99)),  2)</f>
        <v>0</v>
      </c>
      <c r="I35" s="159">
        <v>0.20999999999999999</v>
      </c>
      <c r="J35" s="158">
        <f>ROUND(((SUM(BE88:BE99))*I35),  2)</f>
        <v>0</v>
      </c>
      <c r="L35" s="44"/>
    </row>
    <row r="36" s="1" customFormat="1" ht="14.4" customHeight="1">
      <c r="B36" s="44"/>
      <c r="E36" s="141" t="s">
        <v>52</v>
      </c>
      <c r="F36" s="158">
        <f>ROUND((SUM(BF88:BF99)),  2)</f>
        <v>0</v>
      </c>
      <c r="I36" s="159">
        <v>0.14999999999999999</v>
      </c>
      <c r="J36" s="158">
        <f>ROUND(((SUM(BF88:BF99))*I36),  2)</f>
        <v>0</v>
      </c>
      <c r="L36" s="44"/>
    </row>
    <row r="37" hidden="1" s="1" customFormat="1" ht="14.4" customHeight="1">
      <c r="B37" s="44"/>
      <c r="E37" s="141" t="s">
        <v>53</v>
      </c>
      <c r="F37" s="158">
        <f>ROUND((SUM(BG88:BG99)),  2)</f>
        <v>0</v>
      </c>
      <c r="I37" s="159">
        <v>0.20999999999999999</v>
      </c>
      <c r="J37" s="158">
        <f>0</f>
        <v>0</v>
      </c>
      <c r="L37" s="44"/>
    </row>
    <row r="38" hidden="1" s="1" customFormat="1" ht="14.4" customHeight="1">
      <c r="B38" s="44"/>
      <c r="E38" s="141" t="s">
        <v>54</v>
      </c>
      <c r="F38" s="158">
        <f>ROUND((SUM(BH88:BH99)),  2)</f>
        <v>0</v>
      </c>
      <c r="I38" s="159">
        <v>0.14999999999999999</v>
      </c>
      <c r="J38" s="158">
        <f>0</f>
        <v>0</v>
      </c>
      <c r="L38" s="44"/>
    </row>
    <row r="39" hidden="1" s="1" customFormat="1" ht="14.4" customHeight="1">
      <c r="B39" s="44"/>
      <c r="E39" s="141" t="s">
        <v>55</v>
      </c>
      <c r="F39" s="158">
        <f>ROUND((SUM(BI88:BI99)),  2)</f>
        <v>0</v>
      </c>
      <c r="I39" s="159">
        <v>0</v>
      </c>
      <c r="J39" s="158">
        <f>0</f>
        <v>0</v>
      </c>
      <c r="L39" s="44"/>
    </row>
    <row r="40" s="1" customFormat="1" ht="6.96" customHeight="1">
      <c r="B40" s="44"/>
      <c r="I40" s="143"/>
      <c r="L40" s="44"/>
    </row>
    <row r="41" s="1" customFormat="1" ht="25.44" customHeight="1">
      <c r="B41" s="44"/>
      <c r="C41" s="160"/>
      <c r="D41" s="161" t="s">
        <v>56</v>
      </c>
      <c r="E41" s="162"/>
      <c r="F41" s="162"/>
      <c r="G41" s="163" t="s">
        <v>57</v>
      </c>
      <c r="H41" s="164" t="s">
        <v>58</v>
      </c>
      <c r="I41" s="165"/>
      <c r="J41" s="166">
        <f>SUM(J32:J39)</f>
        <v>0</v>
      </c>
      <c r="K41" s="167"/>
      <c r="L41" s="44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4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4"/>
    </row>
    <row r="47" s="1" customFormat="1" ht="24.96" customHeight="1">
      <c r="B47" s="39"/>
      <c r="C47" s="23" t="s">
        <v>125</v>
      </c>
      <c r="D47" s="40"/>
      <c r="E47" s="40"/>
      <c r="F47" s="40"/>
      <c r="G47" s="40"/>
      <c r="H47" s="40"/>
      <c r="I47" s="143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3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3"/>
      <c r="J49" s="40"/>
      <c r="K49" s="40"/>
      <c r="L49" s="44"/>
    </row>
    <row r="50" s="1" customFormat="1" ht="16.5" customHeight="1">
      <c r="B50" s="39"/>
      <c r="C50" s="40"/>
      <c r="D50" s="40"/>
      <c r="E50" s="174" t="str">
        <f>E7</f>
        <v>Stavební úpravy ZŠ - učebna chemie a WC imobilní, ul. Letců R.A.F., Nymburk</v>
      </c>
      <c r="F50" s="32"/>
      <c r="G50" s="32"/>
      <c r="H50" s="32"/>
      <c r="I50" s="143"/>
      <c r="J50" s="40"/>
      <c r="K50" s="40"/>
      <c r="L50" s="44"/>
    </row>
    <row r="51" ht="12" customHeight="1">
      <c r="B51" s="21"/>
      <c r="C51" s="32" t="s">
        <v>120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9"/>
      <c r="C52" s="40"/>
      <c r="D52" s="40"/>
      <c r="E52" s="174" t="s">
        <v>121</v>
      </c>
      <c r="F52" s="40"/>
      <c r="G52" s="40"/>
      <c r="H52" s="40"/>
      <c r="I52" s="143"/>
      <c r="J52" s="40"/>
      <c r="K52" s="40"/>
      <c r="L52" s="44"/>
    </row>
    <row r="53" s="1" customFormat="1" ht="12" customHeight="1">
      <c r="B53" s="39"/>
      <c r="C53" s="32" t="s">
        <v>122</v>
      </c>
      <c r="D53" s="40"/>
      <c r="E53" s="40"/>
      <c r="F53" s="40"/>
      <c r="G53" s="40"/>
      <c r="H53" s="40"/>
      <c r="I53" s="143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4 - ústřední vytápění</v>
      </c>
      <c r="F54" s="40"/>
      <c r="G54" s="40"/>
      <c r="H54" s="40"/>
      <c r="I54" s="143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3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>ul. Letců R.A.F., Nymburk</v>
      </c>
      <c r="G56" s="40"/>
      <c r="H56" s="40"/>
      <c r="I56" s="145" t="s">
        <v>24</v>
      </c>
      <c r="J56" s="68" t="str">
        <f>IF(J14="","",J14)</f>
        <v>12. 11. 2020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3"/>
      <c r="J57" s="40"/>
      <c r="K57" s="40"/>
      <c r="L57" s="44"/>
    </row>
    <row r="58" s="1" customFormat="1" ht="24.9" customHeight="1">
      <c r="B58" s="39"/>
      <c r="C58" s="32" t="s">
        <v>30</v>
      </c>
      <c r="D58" s="40"/>
      <c r="E58" s="40"/>
      <c r="F58" s="27" t="str">
        <f>E17</f>
        <v>ZŠ a MŠ Letců R.A.F. 1989 - p.o. Nymburk</v>
      </c>
      <c r="G58" s="40"/>
      <c r="H58" s="40"/>
      <c r="I58" s="145" t="s">
        <v>38</v>
      </c>
      <c r="J58" s="37" t="str">
        <f>E23</f>
        <v xml:space="preserve">S atelier s.r.o., Palackého 920, Náchod   </v>
      </c>
      <c r="K58" s="40"/>
      <c r="L58" s="44"/>
    </row>
    <row r="59" s="1" customFormat="1" ht="24.9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5" t="s">
        <v>43</v>
      </c>
      <c r="J59" s="37" t="str">
        <f>E26</f>
        <v xml:space="preserve">S atelier s.r.o., Palackého 920, Náchod   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3"/>
      <c r="J60" s="40"/>
      <c r="K60" s="40"/>
      <c r="L60" s="44"/>
    </row>
    <row r="61" s="1" customFormat="1" ht="29.28" customHeight="1">
      <c r="B61" s="39"/>
      <c r="C61" s="175" t="s">
        <v>126</v>
      </c>
      <c r="D61" s="176"/>
      <c r="E61" s="176"/>
      <c r="F61" s="176"/>
      <c r="G61" s="176"/>
      <c r="H61" s="176"/>
      <c r="I61" s="177"/>
      <c r="J61" s="178" t="s">
        <v>127</v>
      </c>
      <c r="K61" s="176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3"/>
      <c r="J62" s="40"/>
      <c r="K62" s="40"/>
      <c r="L62" s="44"/>
    </row>
    <row r="63" s="1" customFormat="1" ht="22.8" customHeight="1">
      <c r="B63" s="39"/>
      <c r="C63" s="179" t="s">
        <v>78</v>
      </c>
      <c r="D63" s="40"/>
      <c r="E63" s="40"/>
      <c r="F63" s="40"/>
      <c r="G63" s="40"/>
      <c r="H63" s="40"/>
      <c r="I63" s="143"/>
      <c r="J63" s="98">
        <f>J88</f>
        <v>0</v>
      </c>
      <c r="K63" s="40"/>
      <c r="L63" s="44"/>
      <c r="AU63" s="17" t="s">
        <v>128</v>
      </c>
    </row>
    <row r="64" s="8" customFormat="1" ht="24.96" customHeight="1">
      <c r="B64" s="180"/>
      <c r="C64" s="181"/>
      <c r="D64" s="182" t="s">
        <v>665</v>
      </c>
      <c r="E64" s="183"/>
      <c r="F64" s="183"/>
      <c r="G64" s="183"/>
      <c r="H64" s="183"/>
      <c r="I64" s="184"/>
      <c r="J64" s="185">
        <f>J89</f>
        <v>0</v>
      </c>
      <c r="K64" s="181"/>
      <c r="L64" s="186"/>
    </row>
    <row r="65" s="9" customFormat="1" ht="19.92" customHeight="1">
      <c r="B65" s="187"/>
      <c r="C65" s="122"/>
      <c r="D65" s="188" t="s">
        <v>974</v>
      </c>
      <c r="E65" s="189"/>
      <c r="F65" s="189"/>
      <c r="G65" s="189"/>
      <c r="H65" s="189"/>
      <c r="I65" s="190"/>
      <c r="J65" s="191">
        <f>J90</f>
        <v>0</v>
      </c>
      <c r="K65" s="122"/>
      <c r="L65" s="192"/>
    </row>
    <row r="66" s="9" customFormat="1" ht="19.92" customHeight="1">
      <c r="B66" s="187"/>
      <c r="C66" s="122"/>
      <c r="D66" s="188" t="s">
        <v>141</v>
      </c>
      <c r="E66" s="189"/>
      <c r="F66" s="189"/>
      <c r="G66" s="189"/>
      <c r="H66" s="189"/>
      <c r="I66" s="190"/>
      <c r="J66" s="191">
        <f>J98</f>
        <v>0</v>
      </c>
      <c r="K66" s="122"/>
      <c r="L66" s="192"/>
    </row>
    <row r="67" s="1" customFormat="1" ht="21.84" customHeight="1">
      <c r="B67" s="39"/>
      <c r="C67" s="40"/>
      <c r="D67" s="40"/>
      <c r="E67" s="40"/>
      <c r="F67" s="40"/>
      <c r="G67" s="40"/>
      <c r="H67" s="40"/>
      <c r="I67" s="143"/>
      <c r="J67" s="40"/>
      <c r="K67" s="40"/>
      <c r="L67" s="44"/>
    </row>
    <row r="68" s="1" customFormat="1" ht="6.96" customHeight="1">
      <c r="B68" s="58"/>
      <c r="C68" s="59"/>
      <c r="D68" s="59"/>
      <c r="E68" s="59"/>
      <c r="F68" s="59"/>
      <c r="G68" s="59"/>
      <c r="H68" s="59"/>
      <c r="I68" s="170"/>
      <c r="J68" s="59"/>
      <c r="K68" s="59"/>
      <c r="L68" s="44"/>
    </row>
    <row r="72" s="1" customFormat="1" ht="6.96" customHeight="1">
      <c r="B72" s="60"/>
      <c r="C72" s="61"/>
      <c r="D72" s="61"/>
      <c r="E72" s="61"/>
      <c r="F72" s="61"/>
      <c r="G72" s="61"/>
      <c r="H72" s="61"/>
      <c r="I72" s="173"/>
      <c r="J72" s="61"/>
      <c r="K72" s="61"/>
      <c r="L72" s="44"/>
    </row>
    <row r="73" s="1" customFormat="1" ht="24.96" customHeight="1">
      <c r="B73" s="39"/>
      <c r="C73" s="23" t="s">
        <v>143</v>
      </c>
      <c r="D73" s="40"/>
      <c r="E73" s="40"/>
      <c r="F73" s="40"/>
      <c r="G73" s="40"/>
      <c r="H73" s="40"/>
      <c r="I73" s="143"/>
      <c r="J73" s="40"/>
      <c r="K73" s="40"/>
      <c r="L73" s="44"/>
    </row>
    <row r="74" s="1" customFormat="1" ht="6.96" customHeight="1">
      <c r="B74" s="39"/>
      <c r="C74" s="40"/>
      <c r="D74" s="40"/>
      <c r="E74" s="40"/>
      <c r="F74" s="40"/>
      <c r="G74" s="40"/>
      <c r="H74" s="40"/>
      <c r="I74" s="143"/>
      <c r="J74" s="40"/>
      <c r="K74" s="40"/>
      <c r="L74" s="44"/>
    </row>
    <row r="75" s="1" customFormat="1" ht="12" customHeight="1">
      <c r="B75" s="39"/>
      <c r="C75" s="32" t="s">
        <v>16</v>
      </c>
      <c r="D75" s="40"/>
      <c r="E75" s="40"/>
      <c r="F75" s="40"/>
      <c r="G75" s="40"/>
      <c r="H75" s="40"/>
      <c r="I75" s="143"/>
      <c r="J75" s="40"/>
      <c r="K75" s="40"/>
      <c r="L75" s="44"/>
    </row>
    <row r="76" s="1" customFormat="1" ht="16.5" customHeight="1">
      <c r="B76" s="39"/>
      <c r="C76" s="40"/>
      <c r="D76" s="40"/>
      <c r="E76" s="174" t="str">
        <f>E7</f>
        <v>Stavební úpravy ZŠ - učebna chemie a WC imobilní, ul. Letců R.A.F., Nymburk</v>
      </c>
      <c r="F76" s="32"/>
      <c r="G76" s="32"/>
      <c r="H76" s="32"/>
      <c r="I76" s="143"/>
      <c r="J76" s="40"/>
      <c r="K76" s="40"/>
      <c r="L76" s="44"/>
    </row>
    <row r="77" ht="12" customHeight="1">
      <c r="B77" s="21"/>
      <c r="C77" s="32" t="s">
        <v>120</v>
      </c>
      <c r="D77" s="22"/>
      <c r="E77" s="22"/>
      <c r="F77" s="22"/>
      <c r="G77" s="22"/>
      <c r="H77" s="22"/>
      <c r="I77" s="136"/>
      <c r="J77" s="22"/>
      <c r="K77" s="22"/>
      <c r="L77" s="20"/>
    </row>
    <row r="78" s="1" customFormat="1" ht="16.5" customHeight="1">
      <c r="B78" s="39"/>
      <c r="C78" s="40"/>
      <c r="D78" s="40"/>
      <c r="E78" s="174" t="s">
        <v>121</v>
      </c>
      <c r="F78" s="40"/>
      <c r="G78" s="40"/>
      <c r="H78" s="40"/>
      <c r="I78" s="143"/>
      <c r="J78" s="40"/>
      <c r="K78" s="40"/>
      <c r="L78" s="44"/>
    </row>
    <row r="79" s="1" customFormat="1" ht="12" customHeight="1">
      <c r="B79" s="39"/>
      <c r="C79" s="32" t="s">
        <v>122</v>
      </c>
      <c r="D79" s="40"/>
      <c r="E79" s="40"/>
      <c r="F79" s="40"/>
      <c r="G79" s="40"/>
      <c r="H79" s="40"/>
      <c r="I79" s="143"/>
      <c r="J79" s="40"/>
      <c r="K79" s="40"/>
      <c r="L79" s="44"/>
    </row>
    <row r="80" s="1" customFormat="1" ht="16.5" customHeight="1">
      <c r="B80" s="39"/>
      <c r="C80" s="40"/>
      <c r="D80" s="40"/>
      <c r="E80" s="65" t="str">
        <f>E11</f>
        <v>4 - ústřední vytápění</v>
      </c>
      <c r="F80" s="40"/>
      <c r="G80" s="40"/>
      <c r="H80" s="40"/>
      <c r="I80" s="143"/>
      <c r="J80" s="40"/>
      <c r="K80" s="40"/>
      <c r="L80" s="44"/>
    </row>
    <row r="81" s="1" customFormat="1" ht="6.96" customHeight="1">
      <c r="B81" s="39"/>
      <c r="C81" s="40"/>
      <c r="D81" s="40"/>
      <c r="E81" s="40"/>
      <c r="F81" s="40"/>
      <c r="G81" s="40"/>
      <c r="H81" s="40"/>
      <c r="I81" s="143"/>
      <c r="J81" s="40"/>
      <c r="K81" s="40"/>
      <c r="L81" s="44"/>
    </row>
    <row r="82" s="1" customFormat="1" ht="12" customHeight="1">
      <c r="B82" s="39"/>
      <c r="C82" s="32" t="s">
        <v>22</v>
      </c>
      <c r="D82" s="40"/>
      <c r="E82" s="40"/>
      <c r="F82" s="27" t="str">
        <f>F14</f>
        <v>ul. Letců R.A.F., Nymburk</v>
      </c>
      <c r="G82" s="40"/>
      <c r="H82" s="40"/>
      <c r="I82" s="145" t="s">
        <v>24</v>
      </c>
      <c r="J82" s="68" t="str">
        <f>IF(J14="","",J14)</f>
        <v>12. 11. 2020</v>
      </c>
      <c r="K82" s="40"/>
      <c r="L82" s="44"/>
    </row>
    <row r="83" s="1" customFormat="1" ht="6.96" customHeight="1">
      <c r="B83" s="39"/>
      <c r="C83" s="40"/>
      <c r="D83" s="40"/>
      <c r="E83" s="40"/>
      <c r="F83" s="40"/>
      <c r="G83" s="40"/>
      <c r="H83" s="40"/>
      <c r="I83" s="143"/>
      <c r="J83" s="40"/>
      <c r="K83" s="40"/>
      <c r="L83" s="44"/>
    </row>
    <row r="84" s="1" customFormat="1" ht="24.9" customHeight="1">
      <c r="B84" s="39"/>
      <c r="C84" s="32" t="s">
        <v>30</v>
      </c>
      <c r="D84" s="40"/>
      <c r="E84" s="40"/>
      <c r="F84" s="27" t="str">
        <f>E17</f>
        <v>ZŠ a MŠ Letců R.A.F. 1989 - p.o. Nymburk</v>
      </c>
      <c r="G84" s="40"/>
      <c r="H84" s="40"/>
      <c r="I84" s="145" t="s">
        <v>38</v>
      </c>
      <c r="J84" s="37" t="str">
        <f>E23</f>
        <v xml:space="preserve">S atelier s.r.o., Palackého 920, Náchod   </v>
      </c>
      <c r="K84" s="40"/>
      <c r="L84" s="44"/>
    </row>
    <row r="85" s="1" customFormat="1" ht="24.9" customHeight="1">
      <c r="B85" s="39"/>
      <c r="C85" s="32" t="s">
        <v>36</v>
      </c>
      <c r="D85" s="40"/>
      <c r="E85" s="40"/>
      <c r="F85" s="27" t="str">
        <f>IF(E20="","",E20)</f>
        <v>Vyplň údaj</v>
      </c>
      <c r="G85" s="40"/>
      <c r="H85" s="40"/>
      <c r="I85" s="145" t="s">
        <v>43</v>
      </c>
      <c r="J85" s="37" t="str">
        <f>E26</f>
        <v xml:space="preserve">S atelier s.r.o., Palackého 920, Náchod   </v>
      </c>
      <c r="K85" s="40"/>
      <c r="L85" s="44"/>
    </row>
    <row r="86" s="1" customFormat="1" ht="10.32" customHeight="1">
      <c r="B86" s="39"/>
      <c r="C86" s="40"/>
      <c r="D86" s="40"/>
      <c r="E86" s="40"/>
      <c r="F86" s="40"/>
      <c r="G86" s="40"/>
      <c r="H86" s="40"/>
      <c r="I86" s="143"/>
      <c r="J86" s="40"/>
      <c r="K86" s="40"/>
      <c r="L86" s="44"/>
    </row>
    <row r="87" s="10" customFormat="1" ht="29.28" customHeight="1">
      <c r="B87" s="193"/>
      <c r="C87" s="194" t="s">
        <v>144</v>
      </c>
      <c r="D87" s="195" t="s">
        <v>65</v>
      </c>
      <c r="E87" s="195" t="s">
        <v>61</v>
      </c>
      <c r="F87" s="195" t="s">
        <v>62</v>
      </c>
      <c r="G87" s="195" t="s">
        <v>145</v>
      </c>
      <c r="H87" s="195" t="s">
        <v>146</v>
      </c>
      <c r="I87" s="196" t="s">
        <v>147</v>
      </c>
      <c r="J87" s="195" t="s">
        <v>127</v>
      </c>
      <c r="K87" s="197" t="s">
        <v>148</v>
      </c>
      <c r="L87" s="198"/>
      <c r="M87" s="88" t="s">
        <v>79</v>
      </c>
      <c r="N87" s="89" t="s">
        <v>50</v>
      </c>
      <c r="O87" s="89" t="s">
        <v>149</v>
      </c>
      <c r="P87" s="89" t="s">
        <v>150</v>
      </c>
      <c r="Q87" s="89" t="s">
        <v>151</v>
      </c>
      <c r="R87" s="89" t="s">
        <v>152</v>
      </c>
      <c r="S87" s="89" t="s">
        <v>153</v>
      </c>
      <c r="T87" s="90" t="s">
        <v>154</v>
      </c>
    </row>
    <row r="88" s="1" customFormat="1" ht="22.8" customHeight="1">
      <c r="B88" s="39"/>
      <c r="C88" s="95" t="s">
        <v>155</v>
      </c>
      <c r="D88" s="40"/>
      <c r="E88" s="40"/>
      <c r="F88" s="40"/>
      <c r="G88" s="40"/>
      <c r="H88" s="40"/>
      <c r="I88" s="143"/>
      <c r="J88" s="199">
        <f>BK88</f>
        <v>0</v>
      </c>
      <c r="K88" s="40"/>
      <c r="L88" s="44"/>
      <c r="M88" s="91"/>
      <c r="N88" s="92"/>
      <c r="O88" s="92"/>
      <c r="P88" s="200">
        <f>P89</f>
        <v>0</v>
      </c>
      <c r="Q88" s="92"/>
      <c r="R88" s="200">
        <f>R89</f>
        <v>0.0155</v>
      </c>
      <c r="S88" s="92"/>
      <c r="T88" s="201">
        <f>T89</f>
        <v>1.1900000000000002</v>
      </c>
      <c r="AT88" s="17" t="s">
        <v>80</v>
      </c>
      <c r="AU88" s="17" t="s">
        <v>128</v>
      </c>
      <c r="BK88" s="202">
        <f>BK89</f>
        <v>0</v>
      </c>
    </row>
    <row r="89" s="11" customFormat="1" ht="25.92" customHeight="1">
      <c r="B89" s="203"/>
      <c r="C89" s="204"/>
      <c r="D89" s="205" t="s">
        <v>80</v>
      </c>
      <c r="E89" s="206" t="s">
        <v>253</v>
      </c>
      <c r="F89" s="206" t="s">
        <v>670</v>
      </c>
      <c r="G89" s="204"/>
      <c r="H89" s="204"/>
      <c r="I89" s="207"/>
      <c r="J89" s="208">
        <f>BK89</f>
        <v>0</v>
      </c>
      <c r="K89" s="204"/>
      <c r="L89" s="209"/>
      <c r="M89" s="210"/>
      <c r="N89" s="211"/>
      <c r="O89" s="211"/>
      <c r="P89" s="212">
        <f>P90+P98</f>
        <v>0</v>
      </c>
      <c r="Q89" s="211"/>
      <c r="R89" s="212">
        <f>R90+R98</f>
        <v>0.0155</v>
      </c>
      <c r="S89" s="211"/>
      <c r="T89" s="213">
        <f>T90+T98</f>
        <v>1.1900000000000002</v>
      </c>
      <c r="AR89" s="214" t="s">
        <v>90</v>
      </c>
      <c r="AT89" s="215" t="s">
        <v>80</v>
      </c>
      <c r="AU89" s="215" t="s">
        <v>81</v>
      </c>
      <c r="AY89" s="214" t="s">
        <v>158</v>
      </c>
      <c r="BK89" s="216">
        <f>BK90+BK98</f>
        <v>0</v>
      </c>
    </row>
    <row r="90" s="11" customFormat="1" ht="22.8" customHeight="1">
      <c r="B90" s="203"/>
      <c r="C90" s="204"/>
      <c r="D90" s="205" t="s">
        <v>80</v>
      </c>
      <c r="E90" s="217" t="s">
        <v>975</v>
      </c>
      <c r="F90" s="217" t="s">
        <v>976</v>
      </c>
      <c r="G90" s="204"/>
      <c r="H90" s="204"/>
      <c r="I90" s="207"/>
      <c r="J90" s="218">
        <f>BK90</f>
        <v>0</v>
      </c>
      <c r="K90" s="204"/>
      <c r="L90" s="209"/>
      <c r="M90" s="210"/>
      <c r="N90" s="211"/>
      <c r="O90" s="211"/>
      <c r="P90" s="212">
        <f>SUM(P91:P97)</f>
        <v>0</v>
      </c>
      <c r="Q90" s="211"/>
      <c r="R90" s="212">
        <f>SUM(R91:R97)</f>
        <v>0</v>
      </c>
      <c r="S90" s="211"/>
      <c r="T90" s="213">
        <f>SUM(T91:T97)</f>
        <v>1.1900000000000002</v>
      </c>
      <c r="AR90" s="214" t="s">
        <v>90</v>
      </c>
      <c r="AT90" s="215" t="s">
        <v>80</v>
      </c>
      <c r="AU90" s="215" t="s">
        <v>88</v>
      </c>
      <c r="AY90" s="214" t="s">
        <v>158</v>
      </c>
      <c r="BK90" s="216">
        <f>SUM(BK91:BK97)</f>
        <v>0</v>
      </c>
    </row>
    <row r="91" s="1" customFormat="1" ht="16.5" customHeight="1">
      <c r="B91" s="39"/>
      <c r="C91" s="219" t="s">
        <v>88</v>
      </c>
      <c r="D91" s="219" t="s">
        <v>160</v>
      </c>
      <c r="E91" s="220" t="s">
        <v>977</v>
      </c>
      <c r="F91" s="221" t="s">
        <v>978</v>
      </c>
      <c r="G91" s="222" t="s">
        <v>341</v>
      </c>
      <c r="H91" s="223">
        <v>10</v>
      </c>
      <c r="I91" s="224"/>
      <c r="J91" s="225">
        <f>ROUND(I91*H91,2)</f>
        <v>0</v>
      </c>
      <c r="K91" s="221" t="s">
        <v>679</v>
      </c>
      <c r="L91" s="44"/>
      <c r="M91" s="226" t="s">
        <v>79</v>
      </c>
      <c r="N91" s="227" t="s">
        <v>51</v>
      </c>
      <c r="O91" s="80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17" t="s">
        <v>256</v>
      </c>
      <c r="AT91" s="17" t="s">
        <v>160</v>
      </c>
      <c r="AU91" s="17" t="s">
        <v>90</v>
      </c>
      <c r="AY91" s="17" t="s">
        <v>158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17" t="s">
        <v>88</v>
      </c>
      <c r="BK91" s="230">
        <f>ROUND(I91*H91,2)</f>
        <v>0</v>
      </c>
      <c r="BL91" s="17" t="s">
        <v>256</v>
      </c>
      <c r="BM91" s="17" t="s">
        <v>979</v>
      </c>
    </row>
    <row r="92" s="1" customFormat="1" ht="16.5" customHeight="1">
      <c r="B92" s="39"/>
      <c r="C92" s="219" t="s">
        <v>90</v>
      </c>
      <c r="D92" s="219" t="s">
        <v>160</v>
      </c>
      <c r="E92" s="220" t="s">
        <v>980</v>
      </c>
      <c r="F92" s="221" t="s">
        <v>981</v>
      </c>
      <c r="G92" s="222" t="s">
        <v>163</v>
      </c>
      <c r="H92" s="223">
        <v>50</v>
      </c>
      <c r="I92" s="224"/>
      <c r="J92" s="225">
        <f>ROUND(I92*H92,2)</f>
        <v>0</v>
      </c>
      <c r="K92" s="221" t="s">
        <v>679</v>
      </c>
      <c r="L92" s="44"/>
      <c r="M92" s="226" t="s">
        <v>79</v>
      </c>
      <c r="N92" s="227" t="s">
        <v>51</v>
      </c>
      <c r="O92" s="80"/>
      <c r="P92" s="228">
        <f>O92*H92</f>
        <v>0</v>
      </c>
      <c r="Q92" s="228">
        <v>0</v>
      </c>
      <c r="R92" s="228">
        <f>Q92*H92</f>
        <v>0</v>
      </c>
      <c r="S92" s="228">
        <v>0.023800000000000002</v>
      </c>
      <c r="T92" s="229">
        <f>S92*H92</f>
        <v>1.1900000000000002</v>
      </c>
      <c r="AR92" s="17" t="s">
        <v>256</v>
      </c>
      <c r="AT92" s="17" t="s">
        <v>160</v>
      </c>
      <c r="AU92" s="17" t="s">
        <v>90</v>
      </c>
      <c r="AY92" s="17" t="s">
        <v>158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17" t="s">
        <v>88</v>
      </c>
      <c r="BK92" s="230">
        <f>ROUND(I92*H92,2)</f>
        <v>0</v>
      </c>
      <c r="BL92" s="17" t="s">
        <v>256</v>
      </c>
      <c r="BM92" s="17" t="s">
        <v>982</v>
      </c>
    </row>
    <row r="93" s="1" customFormat="1" ht="16.5" customHeight="1">
      <c r="B93" s="39"/>
      <c r="C93" s="219" t="s">
        <v>97</v>
      </c>
      <c r="D93" s="219" t="s">
        <v>160</v>
      </c>
      <c r="E93" s="220" t="s">
        <v>983</v>
      </c>
      <c r="F93" s="221" t="s">
        <v>984</v>
      </c>
      <c r="G93" s="222" t="s">
        <v>163</v>
      </c>
      <c r="H93" s="223">
        <v>50</v>
      </c>
      <c r="I93" s="224"/>
      <c r="J93" s="225">
        <f>ROUND(I93*H93,2)</f>
        <v>0</v>
      </c>
      <c r="K93" s="221" t="s">
        <v>679</v>
      </c>
      <c r="L93" s="44"/>
      <c r="M93" s="226" t="s">
        <v>79</v>
      </c>
      <c r="N93" s="227" t="s">
        <v>51</v>
      </c>
      <c r="O93" s="80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AR93" s="17" t="s">
        <v>256</v>
      </c>
      <c r="AT93" s="17" t="s">
        <v>160</v>
      </c>
      <c r="AU93" s="17" t="s">
        <v>90</v>
      </c>
      <c r="AY93" s="17" t="s">
        <v>158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17" t="s">
        <v>88</v>
      </c>
      <c r="BK93" s="230">
        <f>ROUND(I93*H93,2)</f>
        <v>0</v>
      </c>
      <c r="BL93" s="17" t="s">
        <v>256</v>
      </c>
      <c r="BM93" s="17" t="s">
        <v>985</v>
      </c>
    </row>
    <row r="94" s="1" customFormat="1" ht="16.5" customHeight="1">
      <c r="B94" s="39"/>
      <c r="C94" s="219" t="s">
        <v>100</v>
      </c>
      <c r="D94" s="219" t="s">
        <v>160</v>
      </c>
      <c r="E94" s="220" t="s">
        <v>986</v>
      </c>
      <c r="F94" s="221" t="s">
        <v>987</v>
      </c>
      <c r="G94" s="222" t="s">
        <v>163</v>
      </c>
      <c r="H94" s="223">
        <v>50</v>
      </c>
      <c r="I94" s="224"/>
      <c r="J94" s="225">
        <f>ROUND(I94*H94,2)</f>
        <v>0</v>
      </c>
      <c r="K94" s="221" t="s">
        <v>679</v>
      </c>
      <c r="L94" s="44"/>
      <c r="M94" s="226" t="s">
        <v>79</v>
      </c>
      <c r="N94" s="227" t="s">
        <v>51</v>
      </c>
      <c r="O94" s="80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17" t="s">
        <v>256</v>
      </c>
      <c r="AT94" s="17" t="s">
        <v>160</v>
      </c>
      <c r="AU94" s="17" t="s">
        <v>90</v>
      </c>
      <c r="AY94" s="17" t="s">
        <v>158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88</v>
      </c>
      <c r="BK94" s="230">
        <f>ROUND(I94*H94,2)</f>
        <v>0</v>
      </c>
      <c r="BL94" s="17" t="s">
        <v>256</v>
      </c>
      <c r="BM94" s="17" t="s">
        <v>988</v>
      </c>
    </row>
    <row r="95" s="1" customFormat="1" ht="16.5" customHeight="1">
      <c r="B95" s="39"/>
      <c r="C95" s="219" t="s">
        <v>103</v>
      </c>
      <c r="D95" s="219" t="s">
        <v>160</v>
      </c>
      <c r="E95" s="220" t="s">
        <v>989</v>
      </c>
      <c r="F95" s="221" t="s">
        <v>990</v>
      </c>
      <c r="G95" s="222" t="s">
        <v>163</v>
      </c>
      <c r="H95" s="223">
        <v>50</v>
      </c>
      <c r="I95" s="224"/>
      <c r="J95" s="225">
        <f>ROUND(I95*H95,2)</f>
        <v>0</v>
      </c>
      <c r="K95" s="221" t="s">
        <v>679</v>
      </c>
      <c r="L95" s="44"/>
      <c r="M95" s="226" t="s">
        <v>79</v>
      </c>
      <c r="N95" s="227" t="s">
        <v>51</v>
      </c>
      <c r="O95" s="80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17" t="s">
        <v>256</v>
      </c>
      <c r="AT95" s="17" t="s">
        <v>160</v>
      </c>
      <c r="AU95" s="17" t="s">
        <v>90</v>
      </c>
      <c r="AY95" s="17" t="s">
        <v>158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17" t="s">
        <v>88</v>
      </c>
      <c r="BK95" s="230">
        <f>ROUND(I95*H95,2)</f>
        <v>0</v>
      </c>
      <c r="BL95" s="17" t="s">
        <v>256</v>
      </c>
      <c r="BM95" s="17" t="s">
        <v>991</v>
      </c>
    </row>
    <row r="96" s="1" customFormat="1" ht="16.5" customHeight="1">
      <c r="B96" s="39"/>
      <c r="C96" s="219" t="s">
        <v>106</v>
      </c>
      <c r="D96" s="219" t="s">
        <v>160</v>
      </c>
      <c r="E96" s="220" t="s">
        <v>992</v>
      </c>
      <c r="F96" s="221" t="s">
        <v>993</v>
      </c>
      <c r="G96" s="222" t="s">
        <v>163</v>
      </c>
      <c r="H96" s="223">
        <v>50</v>
      </c>
      <c r="I96" s="224"/>
      <c r="J96" s="225">
        <f>ROUND(I96*H96,2)</f>
        <v>0</v>
      </c>
      <c r="K96" s="221" t="s">
        <v>679</v>
      </c>
      <c r="L96" s="44"/>
      <c r="M96" s="226" t="s">
        <v>79</v>
      </c>
      <c r="N96" s="227" t="s">
        <v>51</v>
      </c>
      <c r="O96" s="80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17" t="s">
        <v>256</v>
      </c>
      <c r="AT96" s="17" t="s">
        <v>160</v>
      </c>
      <c r="AU96" s="17" t="s">
        <v>90</v>
      </c>
      <c r="AY96" s="17" t="s">
        <v>158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17" t="s">
        <v>88</v>
      </c>
      <c r="BK96" s="230">
        <f>ROUND(I96*H96,2)</f>
        <v>0</v>
      </c>
      <c r="BL96" s="17" t="s">
        <v>256</v>
      </c>
      <c r="BM96" s="17" t="s">
        <v>994</v>
      </c>
    </row>
    <row r="97" s="1" customFormat="1" ht="16.5" customHeight="1">
      <c r="B97" s="39"/>
      <c r="C97" s="219" t="s">
        <v>204</v>
      </c>
      <c r="D97" s="219" t="s">
        <v>160</v>
      </c>
      <c r="E97" s="220" t="s">
        <v>995</v>
      </c>
      <c r="F97" s="221" t="s">
        <v>996</v>
      </c>
      <c r="G97" s="222" t="s">
        <v>163</v>
      </c>
      <c r="H97" s="223">
        <v>50</v>
      </c>
      <c r="I97" s="224"/>
      <c r="J97" s="225">
        <f>ROUND(I97*H97,2)</f>
        <v>0</v>
      </c>
      <c r="K97" s="221" t="s">
        <v>679</v>
      </c>
      <c r="L97" s="44"/>
      <c r="M97" s="226" t="s">
        <v>79</v>
      </c>
      <c r="N97" s="227" t="s">
        <v>51</v>
      </c>
      <c r="O97" s="80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17" t="s">
        <v>256</v>
      </c>
      <c r="AT97" s="17" t="s">
        <v>160</v>
      </c>
      <c r="AU97" s="17" t="s">
        <v>90</v>
      </c>
      <c r="AY97" s="17" t="s">
        <v>158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17" t="s">
        <v>88</v>
      </c>
      <c r="BK97" s="230">
        <f>ROUND(I97*H97,2)</f>
        <v>0</v>
      </c>
      <c r="BL97" s="17" t="s">
        <v>256</v>
      </c>
      <c r="BM97" s="17" t="s">
        <v>997</v>
      </c>
    </row>
    <row r="98" s="11" customFormat="1" ht="22.8" customHeight="1">
      <c r="B98" s="203"/>
      <c r="C98" s="204"/>
      <c r="D98" s="205" t="s">
        <v>80</v>
      </c>
      <c r="E98" s="217" t="s">
        <v>547</v>
      </c>
      <c r="F98" s="217" t="s">
        <v>548</v>
      </c>
      <c r="G98" s="204"/>
      <c r="H98" s="204"/>
      <c r="I98" s="207"/>
      <c r="J98" s="218">
        <f>BK98</f>
        <v>0</v>
      </c>
      <c r="K98" s="204"/>
      <c r="L98" s="209"/>
      <c r="M98" s="210"/>
      <c r="N98" s="211"/>
      <c r="O98" s="211"/>
      <c r="P98" s="212">
        <f>P99</f>
        <v>0</v>
      </c>
      <c r="Q98" s="211"/>
      <c r="R98" s="212">
        <f>R99</f>
        <v>0.0155</v>
      </c>
      <c r="S98" s="211"/>
      <c r="T98" s="213">
        <f>T99</f>
        <v>0</v>
      </c>
      <c r="AR98" s="214" t="s">
        <v>90</v>
      </c>
      <c r="AT98" s="215" t="s">
        <v>80</v>
      </c>
      <c r="AU98" s="215" t="s">
        <v>88</v>
      </c>
      <c r="AY98" s="214" t="s">
        <v>158</v>
      </c>
      <c r="BK98" s="216">
        <f>BK99</f>
        <v>0</v>
      </c>
    </row>
    <row r="99" s="1" customFormat="1" ht="16.5" customHeight="1">
      <c r="B99" s="39"/>
      <c r="C99" s="219" t="s">
        <v>209</v>
      </c>
      <c r="D99" s="219" t="s">
        <v>160</v>
      </c>
      <c r="E99" s="220" t="s">
        <v>998</v>
      </c>
      <c r="F99" s="221" t="s">
        <v>999</v>
      </c>
      <c r="G99" s="222" t="s">
        <v>163</v>
      </c>
      <c r="H99" s="223">
        <v>50</v>
      </c>
      <c r="I99" s="224"/>
      <c r="J99" s="225">
        <f>ROUND(I99*H99,2)</f>
        <v>0</v>
      </c>
      <c r="K99" s="221" t="s">
        <v>679</v>
      </c>
      <c r="L99" s="44"/>
      <c r="M99" s="278" t="s">
        <v>79</v>
      </c>
      <c r="N99" s="279" t="s">
        <v>51</v>
      </c>
      <c r="O99" s="280"/>
      <c r="P99" s="281">
        <f>O99*H99</f>
        <v>0</v>
      </c>
      <c r="Q99" s="281">
        <v>0.00031</v>
      </c>
      <c r="R99" s="281">
        <f>Q99*H99</f>
        <v>0.0155</v>
      </c>
      <c r="S99" s="281">
        <v>0</v>
      </c>
      <c r="T99" s="282">
        <f>S99*H99</f>
        <v>0</v>
      </c>
      <c r="AR99" s="17" t="s">
        <v>256</v>
      </c>
      <c r="AT99" s="17" t="s">
        <v>160</v>
      </c>
      <c r="AU99" s="17" t="s">
        <v>90</v>
      </c>
      <c r="AY99" s="17" t="s">
        <v>158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17" t="s">
        <v>88</v>
      </c>
      <c r="BK99" s="230">
        <f>ROUND(I99*H99,2)</f>
        <v>0</v>
      </c>
      <c r="BL99" s="17" t="s">
        <v>256</v>
      </c>
      <c r="BM99" s="17" t="s">
        <v>1000</v>
      </c>
    </row>
    <row r="100" s="1" customFormat="1" ht="6.96" customHeight="1">
      <c r="B100" s="58"/>
      <c r="C100" s="59"/>
      <c r="D100" s="59"/>
      <c r="E100" s="59"/>
      <c r="F100" s="59"/>
      <c r="G100" s="59"/>
      <c r="H100" s="59"/>
      <c r="I100" s="170"/>
      <c r="J100" s="59"/>
      <c r="K100" s="59"/>
      <c r="L100" s="44"/>
    </row>
  </sheetData>
  <sheetProtection sheet="1" autoFilter="0" formatColumns="0" formatRows="0" objects="1" scenarios="1" spinCount="100000" saltValue="NSrTDGlzPN7Lx9vw45dqr3BY6i4N+0/LrwGNxBfNisCDe5VVPOd0tMzfDMGj887M55BraUTFdiiA0vySd+CUcw==" hashValue="WaI9DerCv18TVxKEhOrn/bsqSLVvq9tGbAGiWjYk0IhmYOuuwigLP+PyDR6Z+hxYv4njNavwvTVGoCm1zlRUZA==" algorithmName="SHA-512" password="CC35"/>
  <autoFilter ref="C87:K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105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90</v>
      </c>
    </row>
    <row r="4" ht="24.96" customHeight="1">
      <c r="B4" s="20"/>
      <c r="D4" s="140" t="s">
        <v>119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Stavební úpravy ZŠ - učebna chemie a WC imobilní, ul. Letců R.A.F., Nymburk</v>
      </c>
      <c r="F7" s="141"/>
      <c r="G7" s="141"/>
      <c r="H7" s="141"/>
      <c r="L7" s="20"/>
    </row>
    <row r="8" ht="12" customHeight="1">
      <c r="B8" s="20"/>
      <c r="D8" s="141" t="s">
        <v>120</v>
      </c>
      <c r="L8" s="20"/>
    </row>
    <row r="9" s="1" customFormat="1" ht="16.5" customHeight="1">
      <c r="B9" s="44"/>
      <c r="E9" s="142" t="s">
        <v>121</v>
      </c>
      <c r="F9" s="1"/>
      <c r="G9" s="1"/>
      <c r="H9" s="1"/>
      <c r="I9" s="143"/>
      <c r="L9" s="44"/>
    </row>
    <row r="10" s="1" customFormat="1" ht="12" customHeight="1">
      <c r="B10" s="44"/>
      <c r="D10" s="141" t="s">
        <v>122</v>
      </c>
      <c r="I10" s="143"/>
      <c r="L10" s="44"/>
    </row>
    <row r="11" s="1" customFormat="1" ht="36.96" customHeight="1">
      <c r="B11" s="44"/>
      <c r="E11" s="144" t="s">
        <v>1001</v>
      </c>
      <c r="F11" s="1"/>
      <c r="G11" s="1"/>
      <c r="H11" s="1"/>
      <c r="I11" s="143"/>
      <c r="L11" s="44"/>
    </row>
    <row r="12" s="1" customFormat="1">
      <c r="B12" s="44"/>
      <c r="I12" s="143"/>
      <c r="L12" s="44"/>
    </row>
    <row r="13" s="1" customFormat="1" ht="12" customHeight="1">
      <c r="B13" s="44"/>
      <c r="D13" s="141" t="s">
        <v>18</v>
      </c>
      <c r="F13" s="17" t="s">
        <v>19</v>
      </c>
      <c r="I13" s="145" t="s">
        <v>20</v>
      </c>
      <c r="J13" s="17" t="s">
        <v>21</v>
      </c>
      <c r="L13" s="44"/>
    </row>
    <row r="14" s="1" customFormat="1" ht="12" customHeight="1">
      <c r="B14" s="44"/>
      <c r="D14" s="141" t="s">
        <v>22</v>
      </c>
      <c r="F14" s="17" t="s">
        <v>124</v>
      </c>
      <c r="I14" s="145" t="s">
        <v>24</v>
      </c>
      <c r="J14" s="146" t="str">
        <f>'Rekapitulace stavby'!AN8</f>
        <v>12. 11. 2020</v>
      </c>
      <c r="L14" s="44"/>
    </row>
    <row r="15" s="1" customFormat="1" ht="21.84" customHeight="1">
      <c r="B15" s="44"/>
      <c r="D15" s="147" t="s">
        <v>26</v>
      </c>
      <c r="F15" s="148" t="s">
        <v>27</v>
      </c>
      <c r="I15" s="149" t="s">
        <v>28</v>
      </c>
      <c r="J15" s="148" t="s">
        <v>29</v>
      </c>
      <c r="L15" s="44"/>
    </row>
    <row r="16" s="1" customFormat="1" ht="12" customHeight="1">
      <c r="B16" s="44"/>
      <c r="D16" s="141" t="s">
        <v>30</v>
      </c>
      <c r="I16" s="145" t="s">
        <v>31</v>
      </c>
      <c r="J16" s="17" t="s">
        <v>32</v>
      </c>
      <c r="L16" s="44"/>
    </row>
    <row r="17" s="1" customFormat="1" ht="18" customHeight="1">
      <c r="B17" s="44"/>
      <c r="E17" s="17" t="s">
        <v>33</v>
      </c>
      <c r="I17" s="145" t="s">
        <v>34</v>
      </c>
      <c r="J17" s="17" t="s">
        <v>35</v>
      </c>
      <c r="L17" s="44"/>
    </row>
    <row r="18" s="1" customFormat="1" ht="6.96" customHeight="1">
      <c r="B18" s="44"/>
      <c r="I18" s="143"/>
      <c r="L18" s="44"/>
    </row>
    <row r="19" s="1" customFormat="1" ht="12" customHeight="1">
      <c r="B19" s="44"/>
      <c r="D19" s="141" t="s">
        <v>36</v>
      </c>
      <c r="I19" s="145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5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3"/>
      <c r="L21" s="44"/>
    </row>
    <row r="22" s="1" customFormat="1" ht="12" customHeight="1">
      <c r="B22" s="44"/>
      <c r="D22" s="141" t="s">
        <v>38</v>
      </c>
      <c r="I22" s="145" t="s">
        <v>31</v>
      </c>
      <c r="J22" s="17" t="s">
        <v>39</v>
      </c>
      <c r="L22" s="44"/>
    </row>
    <row r="23" s="1" customFormat="1" ht="18" customHeight="1">
      <c r="B23" s="44"/>
      <c r="E23" s="17" t="s">
        <v>40</v>
      </c>
      <c r="I23" s="145" t="s">
        <v>34</v>
      </c>
      <c r="J23" s="17" t="s">
        <v>41</v>
      </c>
      <c r="L23" s="44"/>
    </row>
    <row r="24" s="1" customFormat="1" ht="6.96" customHeight="1">
      <c r="B24" s="44"/>
      <c r="I24" s="143"/>
      <c r="L24" s="44"/>
    </row>
    <row r="25" s="1" customFormat="1" ht="12" customHeight="1">
      <c r="B25" s="44"/>
      <c r="D25" s="141" t="s">
        <v>43</v>
      </c>
      <c r="I25" s="145" t="s">
        <v>31</v>
      </c>
      <c r="J25" s="17" t="s">
        <v>39</v>
      </c>
      <c r="L25" s="44"/>
    </row>
    <row r="26" s="1" customFormat="1" ht="18" customHeight="1">
      <c r="B26" s="44"/>
      <c r="E26" s="17" t="s">
        <v>40</v>
      </c>
      <c r="I26" s="145" t="s">
        <v>34</v>
      </c>
      <c r="J26" s="17" t="s">
        <v>41</v>
      </c>
      <c r="L26" s="44"/>
    </row>
    <row r="27" s="1" customFormat="1" ht="6.96" customHeight="1">
      <c r="B27" s="44"/>
      <c r="I27" s="143"/>
      <c r="L27" s="44"/>
    </row>
    <row r="28" s="1" customFormat="1" ht="12" customHeight="1">
      <c r="B28" s="44"/>
      <c r="D28" s="141" t="s">
        <v>44</v>
      </c>
      <c r="I28" s="143"/>
      <c r="L28" s="44"/>
    </row>
    <row r="29" s="7" customFormat="1" ht="16.5" customHeight="1">
      <c r="B29" s="150"/>
      <c r="E29" s="151" t="s">
        <v>79</v>
      </c>
      <c r="F29" s="151"/>
      <c r="G29" s="151"/>
      <c r="H29" s="151"/>
      <c r="I29" s="152"/>
      <c r="L29" s="150"/>
    </row>
    <row r="30" s="1" customFormat="1" ht="6.96" customHeight="1">
      <c r="B30" s="44"/>
      <c r="I30" s="143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3"/>
      <c r="J31" s="72"/>
      <c r="K31" s="72"/>
      <c r="L31" s="44"/>
    </row>
    <row r="32" s="1" customFormat="1" ht="25.44" customHeight="1">
      <c r="B32" s="44"/>
      <c r="D32" s="154" t="s">
        <v>46</v>
      </c>
      <c r="I32" s="143"/>
      <c r="J32" s="155">
        <f>ROUND(J87,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3"/>
      <c r="J33" s="72"/>
      <c r="K33" s="72"/>
      <c r="L33" s="44"/>
    </row>
    <row r="34" s="1" customFormat="1" ht="14.4" customHeight="1">
      <c r="B34" s="44"/>
      <c r="F34" s="156" t="s">
        <v>48</v>
      </c>
      <c r="I34" s="157" t="s">
        <v>47</v>
      </c>
      <c r="J34" s="156" t="s">
        <v>49</v>
      </c>
      <c r="L34" s="44"/>
    </row>
    <row r="35" s="1" customFormat="1" ht="14.4" customHeight="1">
      <c r="B35" s="44"/>
      <c r="D35" s="141" t="s">
        <v>50</v>
      </c>
      <c r="E35" s="141" t="s">
        <v>51</v>
      </c>
      <c r="F35" s="158">
        <f>ROUND((SUM(BE87:BE100)),  2)</f>
        <v>0</v>
      </c>
      <c r="I35" s="159">
        <v>0.20999999999999999</v>
      </c>
      <c r="J35" s="158">
        <f>ROUND(((SUM(BE87:BE100))*I35),  2)</f>
        <v>0</v>
      </c>
      <c r="L35" s="44"/>
    </row>
    <row r="36" s="1" customFormat="1" ht="14.4" customHeight="1">
      <c r="B36" s="44"/>
      <c r="E36" s="141" t="s">
        <v>52</v>
      </c>
      <c r="F36" s="158">
        <f>ROUND((SUM(BF87:BF100)),  2)</f>
        <v>0</v>
      </c>
      <c r="I36" s="159">
        <v>0.14999999999999999</v>
      </c>
      <c r="J36" s="158">
        <f>ROUND(((SUM(BF87:BF100))*I36),  2)</f>
        <v>0</v>
      </c>
      <c r="L36" s="44"/>
    </row>
    <row r="37" hidden="1" s="1" customFormat="1" ht="14.4" customHeight="1">
      <c r="B37" s="44"/>
      <c r="E37" s="141" t="s">
        <v>53</v>
      </c>
      <c r="F37" s="158">
        <f>ROUND((SUM(BG87:BG100)),  2)</f>
        <v>0</v>
      </c>
      <c r="I37" s="159">
        <v>0.20999999999999999</v>
      </c>
      <c r="J37" s="158">
        <f>0</f>
        <v>0</v>
      </c>
      <c r="L37" s="44"/>
    </row>
    <row r="38" hidden="1" s="1" customFormat="1" ht="14.4" customHeight="1">
      <c r="B38" s="44"/>
      <c r="E38" s="141" t="s">
        <v>54</v>
      </c>
      <c r="F38" s="158">
        <f>ROUND((SUM(BH87:BH100)),  2)</f>
        <v>0</v>
      </c>
      <c r="I38" s="159">
        <v>0.14999999999999999</v>
      </c>
      <c r="J38" s="158">
        <f>0</f>
        <v>0</v>
      </c>
      <c r="L38" s="44"/>
    </row>
    <row r="39" hidden="1" s="1" customFormat="1" ht="14.4" customHeight="1">
      <c r="B39" s="44"/>
      <c r="E39" s="141" t="s">
        <v>55</v>
      </c>
      <c r="F39" s="158">
        <f>ROUND((SUM(BI87:BI100)),  2)</f>
        <v>0</v>
      </c>
      <c r="I39" s="159">
        <v>0</v>
      </c>
      <c r="J39" s="158">
        <f>0</f>
        <v>0</v>
      </c>
      <c r="L39" s="44"/>
    </row>
    <row r="40" s="1" customFormat="1" ht="6.96" customHeight="1">
      <c r="B40" s="44"/>
      <c r="I40" s="143"/>
      <c r="L40" s="44"/>
    </row>
    <row r="41" s="1" customFormat="1" ht="25.44" customHeight="1">
      <c r="B41" s="44"/>
      <c r="C41" s="160"/>
      <c r="D41" s="161" t="s">
        <v>56</v>
      </c>
      <c r="E41" s="162"/>
      <c r="F41" s="162"/>
      <c r="G41" s="163" t="s">
        <v>57</v>
      </c>
      <c r="H41" s="164" t="s">
        <v>58</v>
      </c>
      <c r="I41" s="165"/>
      <c r="J41" s="166">
        <f>SUM(J32:J39)</f>
        <v>0</v>
      </c>
      <c r="K41" s="167"/>
      <c r="L41" s="44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4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4"/>
    </row>
    <row r="47" s="1" customFormat="1" ht="24.96" customHeight="1">
      <c r="B47" s="39"/>
      <c r="C47" s="23" t="s">
        <v>125</v>
      </c>
      <c r="D47" s="40"/>
      <c r="E47" s="40"/>
      <c r="F47" s="40"/>
      <c r="G47" s="40"/>
      <c r="H47" s="40"/>
      <c r="I47" s="143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3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3"/>
      <c r="J49" s="40"/>
      <c r="K49" s="40"/>
      <c r="L49" s="44"/>
    </row>
    <row r="50" s="1" customFormat="1" ht="16.5" customHeight="1">
      <c r="B50" s="39"/>
      <c r="C50" s="40"/>
      <c r="D50" s="40"/>
      <c r="E50" s="174" t="str">
        <f>E7</f>
        <v>Stavební úpravy ZŠ - učebna chemie a WC imobilní, ul. Letců R.A.F., Nymburk</v>
      </c>
      <c r="F50" s="32"/>
      <c r="G50" s="32"/>
      <c r="H50" s="32"/>
      <c r="I50" s="143"/>
      <c r="J50" s="40"/>
      <c r="K50" s="40"/>
      <c r="L50" s="44"/>
    </row>
    <row r="51" ht="12" customHeight="1">
      <c r="B51" s="21"/>
      <c r="C51" s="32" t="s">
        <v>120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9"/>
      <c r="C52" s="40"/>
      <c r="D52" s="40"/>
      <c r="E52" s="174" t="s">
        <v>121</v>
      </c>
      <c r="F52" s="40"/>
      <c r="G52" s="40"/>
      <c r="H52" s="40"/>
      <c r="I52" s="143"/>
      <c r="J52" s="40"/>
      <c r="K52" s="40"/>
      <c r="L52" s="44"/>
    </row>
    <row r="53" s="1" customFormat="1" ht="12" customHeight="1">
      <c r="B53" s="39"/>
      <c r="C53" s="32" t="s">
        <v>122</v>
      </c>
      <c r="D53" s="40"/>
      <c r="E53" s="40"/>
      <c r="F53" s="40"/>
      <c r="G53" s="40"/>
      <c r="H53" s="40"/>
      <c r="I53" s="143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5 - vzduchotechnika</v>
      </c>
      <c r="F54" s="40"/>
      <c r="G54" s="40"/>
      <c r="H54" s="40"/>
      <c r="I54" s="143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3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 xml:space="preserve">ul. Letců R.A.F., Nymburk </v>
      </c>
      <c r="G56" s="40"/>
      <c r="H56" s="40"/>
      <c r="I56" s="145" t="s">
        <v>24</v>
      </c>
      <c r="J56" s="68" t="str">
        <f>IF(J14="","",J14)</f>
        <v>12. 11. 2020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3"/>
      <c r="J57" s="40"/>
      <c r="K57" s="40"/>
      <c r="L57" s="44"/>
    </row>
    <row r="58" s="1" customFormat="1" ht="24.9" customHeight="1">
      <c r="B58" s="39"/>
      <c r="C58" s="32" t="s">
        <v>30</v>
      </c>
      <c r="D58" s="40"/>
      <c r="E58" s="40"/>
      <c r="F58" s="27" t="str">
        <f>E17</f>
        <v>ZŠ a MŠ Letců R.A.F. 1989 - p.o. Nymburk</v>
      </c>
      <c r="G58" s="40"/>
      <c r="H58" s="40"/>
      <c r="I58" s="145" t="s">
        <v>38</v>
      </c>
      <c r="J58" s="37" t="str">
        <f>E23</f>
        <v xml:space="preserve">S atelier s.r.o., Palackého 920, Náchod   </v>
      </c>
      <c r="K58" s="40"/>
      <c r="L58" s="44"/>
    </row>
    <row r="59" s="1" customFormat="1" ht="24.9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5" t="s">
        <v>43</v>
      </c>
      <c r="J59" s="37" t="str">
        <f>E26</f>
        <v xml:space="preserve">S atelier s.r.o., Palackého 920, Náchod   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3"/>
      <c r="J60" s="40"/>
      <c r="K60" s="40"/>
      <c r="L60" s="44"/>
    </row>
    <row r="61" s="1" customFormat="1" ht="29.28" customHeight="1">
      <c r="B61" s="39"/>
      <c r="C61" s="175" t="s">
        <v>126</v>
      </c>
      <c r="D61" s="176"/>
      <c r="E61" s="176"/>
      <c r="F61" s="176"/>
      <c r="G61" s="176"/>
      <c r="H61" s="176"/>
      <c r="I61" s="177"/>
      <c r="J61" s="178" t="s">
        <v>127</v>
      </c>
      <c r="K61" s="176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3"/>
      <c r="J62" s="40"/>
      <c r="K62" s="40"/>
      <c r="L62" s="44"/>
    </row>
    <row r="63" s="1" customFormat="1" ht="22.8" customHeight="1">
      <c r="B63" s="39"/>
      <c r="C63" s="179" t="s">
        <v>78</v>
      </c>
      <c r="D63" s="40"/>
      <c r="E63" s="40"/>
      <c r="F63" s="40"/>
      <c r="G63" s="40"/>
      <c r="H63" s="40"/>
      <c r="I63" s="143"/>
      <c r="J63" s="98">
        <f>J87</f>
        <v>0</v>
      </c>
      <c r="K63" s="40"/>
      <c r="L63" s="44"/>
      <c r="AU63" s="17" t="s">
        <v>128</v>
      </c>
    </row>
    <row r="64" s="8" customFormat="1" ht="24.96" customHeight="1">
      <c r="B64" s="180"/>
      <c r="C64" s="181"/>
      <c r="D64" s="182" t="s">
        <v>665</v>
      </c>
      <c r="E64" s="183"/>
      <c r="F64" s="183"/>
      <c r="G64" s="183"/>
      <c r="H64" s="183"/>
      <c r="I64" s="184"/>
      <c r="J64" s="185">
        <f>J88</f>
        <v>0</v>
      </c>
      <c r="K64" s="181"/>
      <c r="L64" s="186"/>
    </row>
    <row r="65" s="9" customFormat="1" ht="19.92" customHeight="1">
      <c r="B65" s="187"/>
      <c r="C65" s="122"/>
      <c r="D65" s="188" t="s">
        <v>1002</v>
      </c>
      <c r="E65" s="189"/>
      <c r="F65" s="189"/>
      <c r="G65" s="189"/>
      <c r="H65" s="189"/>
      <c r="I65" s="190"/>
      <c r="J65" s="191">
        <f>J89</f>
        <v>0</v>
      </c>
      <c r="K65" s="122"/>
      <c r="L65" s="192"/>
    </row>
    <row r="66" s="1" customFormat="1" ht="21.84" customHeight="1">
      <c r="B66" s="39"/>
      <c r="C66" s="40"/>
      <c r="D66" s="40"/>
      <c r="E66" s="40"/>
      <c r="F66" s="40"/>
      <c r="G66" s="40"/>
      <c r="H66" s="40"/>
      <c r="I66" s="143"/>
      <c r="J66" s="40"/>
      <c r="K66" s="40"/>
      <c r="L66" s="44"/>
    </row>
    <row r="67" s="1" customFormat="1" ht="6.96" customHeight="1">
      <c r="B67" s="58"/>
      <c r="C67" s="59"/>
      <c r="D67" s="59"/>
      <c r="E67" s="59"/>
      <c r="F67" s="59"/>
      <c r="G67" s="59"/>
      <c r="H67" s="59"/>
      <c r="I67" s="170"/>
      <c r="J67" s="59"/>
      <c r="K67" s="59"/>
      <c r="L67" s="44"/>
    </row>
    <row r="71" s="1" customFormat="1" ht="6.96" customHeight="1">
      <c r="B71" s="60"/>
      <c r="C71" s="61"/>
      <c r="D71" s="61"/>
      <c r="E71" s="61"/>
      <c r="F71" s="61"/>
      <c r="G71" s="61"/>
      <c r="H71" s="61"/>
      <c r="I71" s="173"/>
      <c r="J71" s="61"/>
      <c r="K71" s="61"/>
      <c r="L71" s="44"/>
    </row>
    <row r="72" s="1" customFormat="1" ht="24.96" customHeight="1">
      <c r="B72" s="39"/>
      <c r="C72" s="23" t="s">
        <v>143</v>
      </c>
      <c r="D72" s="40"/>
      <c r="E72" s="40"/>
      <c r="F72" s="40"/>
      <c r="G72" s="40"/>
      <c r="H72" s="40"/>
      <c r="I72" s="143"/>
      <c r="J72" s="40"/>
      <c r="K72" s="40"/>
      <c r="L72" s="44"/>
    </row>
    <row r="73" s="1" customFormat="1" ht="6.96" customHeight="1">
      <c r="B73" s="39"/>
      <c r="C73" s="40"/>
      <c r="D73" s="40"/>
      <c r="E73" s="40"/>
      <c r="F73" s="40"/>
      <c r="G73" s="40"/>
      <c r="H73" s="40"/>
      <c r="I73" s="143"/>
      <c r="J73" s="40"/>
      <c r="K73" s="40"/>
      <c r="L73" s="44"/>
    </row>
    <row r="74" s="1" customFormat="1" ht="12" customHeight="1">
      <c r="B74" s="39"/>
      <c r="C74" s="32" t="s">
        <v>16</v>
      </c>
      <c r="D74" s="40"/>
      <c r="E74" s="40"/>
      <c r="F74" s="40"/>
      <c r="G74" s="40"/>
      <c r="H74" s="40"/>
      <c r="I74" s="143"/>
      <c r="J74" s="40"/>
      <c r="K74" s="40"/>
      <c r="L74" s="44"/>
    </row>
    <row r="75" s="1" customFormat="1" ht="16.5" customHeight="1">
      <c r="B75" s="39"/>
      <c r="C75" s="40"/>
      <c r="D75" s="40"/>
      <c r="E75" s="174" t="str">
        <f>E7</f>
        <v>Stavební úpravy ZŠ - učebna chemie a WC imobilní, ul. Letců R.A.F., Nymburk</v>
      </c>
      <c r="F75" s="32"/>
      <c r="G75" s="32"/>
      <c r="H75" s="32"/>
      <c r="I75" s="143"/>
      <c r="J75" s="40"/>
      <c r="K75" s="40"/>
      <c r="L75" s="44"/>
    </row>
    <row r="76" ht="12" customHeight="1">
      <c r="B76" s="21"/>
      <c r="C76" s="32" t="s">
        <v>120</v>
      </c>
      <c r="D76" s="22"/>
      <c r="E76" s="22"/>
      <c r="F76" s="22"/>
      <c r="G76" s="22"/>
      <c r="H76" s="22"/>
      <c r="I76" s="136"/>
      <c r="J76" s="22"/>
      <c r="K76" s="22"/>
      <c r="L76" s="20"/>
    </row>
    <row r="77" s="1" customFormat="1" ht="16.5" customHeight="1">
      <c r="B77" s="39"/>
      <c r="C77" s="40"/>
      <c r="D77" s="40"/>
      <c r="E77" s="174" t="s">
        <v>121</v>
      </c>
      <c r="F77" s="40"/>
      <c r="G77" s="40"/>
      <c r="H77" s="40"/>
      <c r="I77" s="143"/>
      <c r="J77" s="40"/>
      <c r="K77" s="40"/>
      <c r="L77" s="44"/>
    </row>
    <row r="78" s="1" customFormat="1" ht="12" customHeight="1">
      <c r="B78" s="39"/>
      <c r="C78" s="32" t="s">
        <v>122</v>
      </c>
      <c r="D78" s="40"/>
      <c r="E78" s="40"/>
      <c r="F78" s="40"/>
      <c r="G78" s="40"/>
      <c r="H78" s="40"/>
      <c r="I78" s="143"/>
      <c r="J78" s="40"/>
      <c r="K78" s="40"/>
      <c r="L78" s="44"/>
    </row>
    <row r="79" s="1" customFormat="1" ht="16.5" customHeight="1">
      <c r="B79" s="39"/>
      <c r="C79" s="40"/>
      <c r="D79" s="40"/>
      <c r="E79" s="65" t="str">
        <f>E11</f>
        <v>5 - vzduchotechnika</v>
      </c>
      <c r="F79" s="40"/>
      <c r="G79" s="40"/>
      <c r="H79" s="40"/>
      <c r="I79" s="143"/>
      <c r="J79" s="40"/>
      <c r="K79" s="40"/>
      <c r="L79" s="44"/>
    </row>
    <row r="80" s="1" customFormat="1" ht="6.96" customHeight="1">
      <c r="B80" s="39"/>
      <c r="C80" s="40"/>
      <c r="D80" s="40"/>
      <c r="E80" s="40"/>
      <c r="F80" s="40"/>
      <c r="G80" s="40"/>
      <c r="H80" s="40"/>
      <c r="I80" s="143"/>
      <c r="J80" s="40"/>
      <c r="K80" s="40"/>
      <c r="L80" s="44"/>
    </row>
    <row r="81" s="1" customFormat="1" ht="12" customHeight="1">
      <c r="B81" s="39"/>
      <c r="C81" s="32" t="s">
        <v>22</v>
      </c>
      <c r="D81" s="40"/>
      <c r="E81" s="40"/>
      <c r="F81" s="27" t="str">
        <f>F14</f>
        <v xml:space="preserve">ul. Letců R.A.F., Nymburk </v>
      </c>
      <c r="G81" s="40"/>
      <c r="H81" s="40"/>
      <c r="I81" s="145" t="s">
        <v>24</v>
      </c>
      <c r="J81" s="68" t="str">
        <f>IF(J14="","",J14)</f>
        <v>12. 11. 2020</v>
      </c>
      <c r="K81" s="40"/>
      <c r="L81" s="44"/>
    </row>
    <row r="82" s="1" customFormat="1" ht="6.96" customHeight="1">
      <c r="B82" s="39"/>
      <c r="C82" s="40"/>
      <c r="D82" s="40"/>
      <c r="E82" s="40"/>
      <c r="F82" s="40"/>
      <c r="G82" s="40"/>
      <c r="H82" s="40"/>
      <c r="I82" s="143"/>
      <c r="J82" s="40"/>
      <c r="K82" s="40"/>
      <c r="L82" s="44"/>
    </row>
    <row r="83" s="1" customFormat="1" ht="24.9" customHeight="1">
      <c r="B83" s="39"/>
      <c r="C83" s="32" t="s">
        <v>30</v>
      </c>
      <c r="D83" s="40"/>
      <c r="E83" s="40"/>
      <c r="F83" s="27" t="str">
        <f>E17</f>
        <v>ZŠ a MŠ Letců R.A.F. 1989 - p.o. Nymburk</v>
      </c>
      <c r="G83" s="40"/>
      <c r="H83" s="40"/>
      <c r="I83" s="145" t="s">
        <v>38</v>
      </c>
      <c r="J83" s="37" t="str">
        <f>E23</f>
        <v xml:space="preserve">S atelier s.r.o., Palackého 920, Náchod   </v>
      </c>
      <c r="K83" s="40"/>
      <c r="L83" s="44"/>
    </row>
    <row r="84" s="1" customFormat="1" ht="24.9" customHeight="1">
      <c r="B84" s="39"/>
      <c r="C84" s="32" t="s">
        <v>36</v>
      </c>
      <c r="D84" s="40"/>
      <c r="E84" s="40"/>
      <c r="F84" s="27" t="str">
        <f>IF(E20="","",E20)</f>
        <v>Vyplň údaj</v>
      </c>
      <c r="G84" s="40"/>
      <c r="H84" s="40"/>
      <c r="I84" s="145" t="s">
        <v>43</v>
      </c>
      <c r="J84" s="37" t="str">
        <f>E26</f>
        <v xml:space="preserve">S atelier s.r.o., Palackého 920, Náchod   </v>
      </c>
      <c r="K84" s="40"/>
      <c r="L84" s="44"/>
    </row>
    <row r="85" s="1" customFormat="1" ht="10.32" customHeight="1">
      <c r="B85" s="39"/>
      <c r="C85" s="40"/>
      <c r="D85" s="40"/>
      <c r="E85" s="40"/>
      <c r="F85" s="40"/>
      <c r="G85" s="40"/>
      <c r="H85" s="40"/>
      <c r="I85" s="143"/>
      <c r="J85" s="40"/>
      <c r="K85" s="40"/>
      <c r="L85" s="44"/>
    </row>
    <row r="86" s="10" customFormat="1" ht="29.28" customHeight="1">
      <c r="B86" s="193"/>
      <c r="C86" s="194" t="s">
        <v>144</v>
      </c>
      <c r="D86" s="195" t="s">
        <v>65</v>
      </c>
      <c r="E86" s="195" t="s">
        <v>61</v>
      </c>
      <c r="F86" s="195" t="s">
        <v>62</v>
      </c>
      <c r="G86" s="195" t="s">
        <v>145</v>
      </c>
      <c r="H86" s="195" t="s">
        <v>146</v>
      </c>
      <c r="I86" s="196" t="s">
        <v>147</v>
      </c>
      <c r="J86" s="195" t="s">
        <v>127</v>
      </c>
      <c r="K86" s="197" t="s">
        <v>148</v>
      </c>
      <c r="L86" s="198"/>
      <c r="M86" s="88" t="s">
        <v>79</v>
      </c>
      <c r="N86" s="89" t="s">
        <v>50</v>
      </c>
      <c r="O86" s="89" t="s">
        <v>149</v>
      </c>
      <c r="P86" s="89" t="s">
        <v>150</v>
      </c>
      <c r="Q86" s="89" t="s">
        <v>151</v>
      </c>
      <c r="R86" s="89" t="s">
        <v>152</v>
      </c>
      <c r="S86" s="89" t="s">
        <v>153</v>
      </c>
      <c r="T86" s="90" t="s">
        <v>154</v>
      </c>
    </row>
    <row r="87" s="1" customFormat="1" ht="22.8" customHeight="1">
      <c r="B87" s="39"/>
      <c r="C87" s="95" t="s">
        <v>155</v>
      </c>
      <c r="D87" s="40"/>
      <c r="E87" s="40"/>
      <c r="F87" s="40"/>
      <c r="G87" s="40"/>
      <c r="H87" s="40"/>
      <c r="I87" s="143"/>
      <c r="J87" s="199">
        <f>BK87</f>
        <v>0</v>
      </c>
      <c r="K87" s="40"/>
      <c r="L87" s="44"/>
      <c r="M87" s="91"/>
      <c r="N87" s="92"/>
      <c r="O87" s="92"/>
      <c r="P87" s="200">
        <f>P88</f>
        <v>0</v>
      </c>
      <c r="Q87" s="92"/>
      <c r="R87" s="200">
        <f>R88</f>
        <v>0.034079999999999999</v>
      </c>
      <c r="S87" s="92"/>
      <c r="T87" s="201">
        <f>T88</f>
        <v>0</v>
      </c>
      <c r="AT87" s="17" t="s">
        <v>80</v>
      </c>
      <c r="AU87" s="17" t="s">
        <v>128</v>
      </c>
      <c r="BK87" s="202">
        <f>BK88</f>
        <v>0</v>
      </c>
    </row>
    <row r="88" s="11" customFormat="1" ht="25.92" customHeight="1">
      <c r="B88" s="203"/>
      <c r="C88" s="204"/>
      <c r="D88" s="205" t="s">
        <v>80</v>
      </c>
      <c r="E88" s="206" t="s">
        <v>253</v>
      </c>
      <c r="F88" s="206" t="s">
        <v>670</v>
      </c>
      <c r="G88" s="204"/>
      <c r="H88" s="204"/>
      <c r="I88" s="207"/>
      <c r="J88" s="208">
        <f>BK88</f>
        <v>0</v>
      </c>
      <c r="K88" s="204"/>
      <c r="L88" s="209"/>
      <c r="M88" s="210"/>
      <c r="N88" s="211"/>
      <c r="O88" s="211"/>
      <c r="P88" s="212">
        <f>P89</f>
        <v>0</v>
      </c>
      <c r="Q88" s="211"/>
      <c r="R88" s="212">
        <f>R89</f>
        <v>0.034079999999999999</v>
      </c>
      <c r="S88" s="211"/>
      <c r="T88" s="213">
        <f>T89</f>
        <v>0</v>
      </c>
      <c r="AR88" s="214" t="s">
        <v>90</v>
      </c>
      <c r="AT88" s="215" t="s">
        <v>80</v>
      </c>
      <c r="AU88" s="215" t="s">
        <v>81</v>
      </c>
      <c r="AY88" s="214" t="s">
        <v>158</v>
      </c>
      <c r="BK88" s="216">
        <f>BK89</f>
        <v>0</v>
      </c>
    </row>
    <row r="89" s="11" customFormat="1" ht="22.8" customHeight="1">
      <c r="B89" s="203"/>
      <c r="C89" s="204"/>
      <c r="D89" s="205" t="s">
        <v>80</v>
      </c>
      <c r="E89" s="217" t="s">
        <v>1003</v>
      </c>
      <c r="F89" s="217" t="s">
        <v>1004</v>
      </c>
      <c r="G89" s="204"/>
      <c r="H89" s="204"/>
      <c r="I89" s="207"/>
      <c r="J89" s="218">
        <f>BK89</f>
        <v>0</v>
      </c>
      <c r="K89" s="204"/>
      <c r="L89" s="209"/>
      <c r="M89" s="210"/>
      <c r="N89" s="211"/>
      <c r="O89" s="211"/>
      <c r="P89" s="212">
        <f>SUM(P90:P100)</f>
        <v>0</v>
      </c>
      <c r="Q89" s="211"/>
      <c r="R89" s="212">
        <f>SUM(R90:R100)</f>
        <v>0.034079999999999999</v>
      </c>
      <c r="S89" s="211"/>
      <c r="T89" s="213">
        <f>SUM(T90:T100)</f>
        <v>0</v>
      </c>
      <c r="AR89" s="214" t="s">
        <v>90</v>
      </c>
      <c r="AT89" s="215" t="s">
        <v>80</v>
      </c>
      <c r="AU89" s="215" t="s">
        <v>88</v>
      </c>
      <c r="AY89" s="214" t="s">
        <v>158</v>
      </c>
      <c r="BK89" s="216">
        <f>SUM(BK90:BK100)</f>
        <v>0</v>
      </c>
    </row>
    <row r="90" s="1" customFormat="1" ht="16.5" customHeight="1">
      <c r="B90" s="39"/>
      <c r="C90" s="219" t="s">
        <v>88</v>
      </c>
      <c r="D90" s="219" t="s">
        <v>160</v>
      </c>
      <c r="E90" s="220" t="s">
        <v>1005</v>
      </c>
      <c r="F90" s="221" t="s">
        <v>1006</v>
      </c>
      <c r="G90" s="222" t="s">
        <v>341</v>
      </c>
      <c r="H90" s="223">
        <v>3</v>
      </c>
      <c r="I90" s="224"/>
      <c r="J90" s="225">
        <f>ROUND(I90*H90,2)</f>
        <v>0</v>
      </c>
      <c r="K90" s="221" t="s">
        <v>679</v>
      </c>
      <c r="L90" s="44"/>
      <c r="M90" s="226" t="s">
        <v>79</v>
      </c>
      <c r="N90" s="227" t="s">
        <v>51</v>
      </c>
      <c r="O90" s="80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17" t="s">
        <v>256</v>
      </c>
      <c r="AT90" s="17" t="s">
        <v>160</v>
      </c>
      <c r="AU90" s="17" t="s">
        <v>90</v>
      </c>
      <c r="AY90" s="17" t="s">
        <v>158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17" t="s">
        <v>88</v>
      </c>
      <c r="BK90" s="230">
        <f>ROUND(I90*H90,2)</f>
        <v>0</v>
      </c>
      <c r="BL90" s="17" t="s">
        <v>256</v>
      </c>
      <c r="BM90" s="17" t="s">
        <v>1007</v>
      </c>
    </row>
    <row r="91" s="1" customFormat="1" ht="22.5" customHeight="1">
      <c r="B91" s="39"/>
      <c r="C91" s="219" t="s">
        <v>90</v>
      </c>
      <c r="D91" s="219" t="s">
        <v>160</v>
      </c>
      <c r="E91" s="220" t="s">
        <v>1008</v>
      </c>
      <c r="F91" s="221" t="s">
        <v>1009</v>
      </c>
      <c r="G91" s="222" t="s">
        <v>181</v>
      </c>
      <c r="H91" s="223">
        <v>10</v>
      </c>
      <c r="I91" s="224"/>
      <c r="J91" s="225">
        <f>ROUND(I91*H91,2)</f>
        <v>0</v>
      </c>
      <c r="K91" s="221" t="s">
        <v>679</v>
      </c>
      <c r="L91" s="44"/>
      <c r="M91" s="226" t="s">
        <v>79</v>
      </c>
      <c r="N91" s="227" t="s">
        <v>51</v>
      </c>
      <c r="O91" s="80"/>
      <c r="P91" s="228">
        <f>O91*H91</f>
        <v>0</v>
      </c>
      <c r="Q91" s="228">
        <v>0.0031199999999999999</v>
      </c>
      <c r="R91" s="228">
        <f>Q91*H91</f>
        <v>0.031199999999999999</v>
      </c>
      <c r="S91" s="228">
        <v>0</v>
      </c>
      <c r="T91" s="229">
        <f>S91*H91</f>
        <v>0</v>
      </c>
      <c r="AR91" s="17" t="s">
        <v>256</v>
      </c>
      <c r="AT91" s="17" t="s">
        <v>160</v>
      </c>
      <c r="AU91" s="17" t="s">
        <v>90</v>
      </c>
      <c r="AY91" s="17" t="s">
        <v>158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17" t="s">
        <v>88</v>
      </c>
      <c r="BK91" s="230">
        <f>ROUND(I91*H91,2)</f>
        <v>0</v>
      </c>
      <c r="BL91" s="17" t="s">
        <v>256</v>
      </c>
      <c r="BM91" s="17" t="s">
        <v>1010</v>
      </c>
    </row>
    <row r="92" s="1" customFormat="1" ht="16.5" customHeight="1">
      <c r="B92" s="39"/>
      <c r="C92" s="219" t="s">
        <v>97</v>
      </c>
      <c r="D92" s="219" t="s">
        <v>160</v>
      </c>
      <c r="E92" s="220" t="s">
        <v>1011</v>
      </c>
      <c r="F92" s="221" t="s">
        <v>1012</v>
      </c>
      <c r="G92" s="222" t="s">
        <v>341</v>
      </c>
      <c r="H92" s="223">
        <v>3</v>
      </c>
      <c r="I92" s="224"/>
      <c r="J92" s="225">
        <f>ROUND(I92*H92,2)</f>
        <v>0</v>
      </c>
      <c r="K92" s="221" t="s">
        <v>679</v>
      </c>
      <c r="L92" s="44"/>
      <c r="M92" s="226" t="s">
        <v>79</v>
      </c>
      <c r="N92" s="227" t="s">
        <v>51</v>
      </c>
      <c r="O92" s="80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AR92" s="17" t="s">
        <v>256</v>
      </c>
      <c r="AT92" s="17" t="s">
        <v>160</v>
      </c>
      <c r="AU92" s="17" t="s">
        <v>90</v>
      </c>
      <c r="AY92" s="17" t="s">
        <v>158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17" t="s">
        <v>88</v>
      </c>
      <c r="BK92" s="230">
        <f>ROUND(I92*H92,2)</f>
        <v>0</v>
      </c>
      <c r="BL92" s="17" t="s">
        <v>256</v>
      </c>
      <c r="BM92" s="17" t="s">
        <v>1013</v>
      </c>
    </row>
    <row r="93" s="1" customFormat="1" ht="16.5" customHeight="1">
      <c r="B93" s="39"/>
      <c r="C93" s="219" t="s">
        <v>100</v>
      </c>
      <c r="D93" s="219" t="s">
        <v>160</v>
      </c>
      <c r="E93" s="220" t="s">
        <v>1014</v>
      </c>
      <c r="F93" s="221" t="s">
        <v>1015</v>
      </c>
      <c r="G93" s="222" t="s">
        <v>341</v>
      </c>
      <c r="H93" s="223">
        <v>3</v>
      </c>
      <c r="I93" s="224"/>
      <c r="J93" s="225">
        <f>ROUND(I93*H93,2)</f>
        <v>0</v>
      </c>
      <c r="K93" s="221" t="s">
        <v>679</v>
      </c>
      <c r="L93" s="44"/>
      <c r="M93" s="226" t="s">
        <v>79</v>
      </c>
      <c r="N93" s="227" t="s">
        <v>51</v>
      </c>
      <c r="O93" s="80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AR93" s="17" t="s">
        <v>256</v>
      </c>
      <c r="AT93" s="17" t="s">
        <v>160</v>
      </c>
      <c r="AU93" s="17" t="s">
        <v>90</v>
      </c>
      <c r="AY93" s="17" t="s">
        <v>158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17" t="s">
        <v>88</v>
      </c>
      <c r="BK93" s="230">
        <f>ROUND(I93*H93,2)</f>
        <v>0</v>
      </c>
      <c r="BL93" s="17" t="s">
        <v>256</v>
      </c>
      <c r="BM93" s="17" t="s">
        <v>1016</v>
      </c>
    </row>
    <row r="94" s="1" customFormat="1" ht="16.5" customHeight="1">
      <c r="B94" s="39"/>
      <c r="C94" s="219" t="s">
        <v>103</v>
      </c>
      <c r="D94" s="219" t="s">
        <v>160</v>
      </c>
      <c r="E94" s="220" t="s">
        <v>1017</v>
      </c>
      <c r="F94" s="221" t="s">
        <v>1018</v>
      </c>
      <c r="G94" s="222" t="s">
        <v>181</v>
      </c>
      <c r="H94" s="223">
        <v>10</v>
      </c>
      <c r="I94" s="224"/>
      <c r="J94" s="225">
        <f>ROUND(I94*H94,2)</f>
        <v>0</v>
      </c>
      <c r="K94" s="221" t="s">
        <v>679</v>
      </c>
      <c r="L94" s="44"/>
      <c r="M94" s="226" t="s">
        <v>79</v>
      </c>
      <c r="N94" s="227" t="s">
        <v>51</v>
      </c>
      <c r="O94" s="80"/>
      <c r="P94" s="228">
        <f>O94*H94</f>
        <v>0</v>
      </c>
      <c r="Q94" s="228">
        <v>0.00016000000000000001</v>
      </c>
      <c r="R94" s="228">
        <f>Q94*H94</f>
        <v>0.0016000000000000001</v>
      </c>
      <c r="S94" s="228">
        <v>0</v>
      </c>
      <c r="T94" s="229">
        <f>S94*H94</f>
        <v>0</v>
      </c>
      <c r="AR94" s="17" t="s">
        <v>256</v>
      </c>
      <c r="AT94" s="17" t="s">
        <v>160</v>
      </c>
      <c r="AU94" s="17" t="s">
        <v>90</v>
      </c>
      <c r="AY94" s="17" t="s">
        <v>158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88</v>
      </c>
      <c r="BK94" s="230">
        <f>ROUND(I94*H94,2)</f>
        <v>0</v>
      </c>
      <c r="BL94" s="17" t="s">
        <v>256</v>
      </c>
      <c r="BM94" s="17" t="s">
        <v>1019</v>
      </c>
    </row>
    <row r="95" s="1" customFormat="1" ht="16.5" customHeight="1">
      <c r="B95" s="39"/>
      <c r="C95" s="219" t="s">
        <v>106</v>
      </c>
      <c r="D95" s="219" t="s">
        <v>160</v>
      </c>
      <c r="E95" s="220" t="s">
        <v>1020</v>
      </c>
      <c r="F95" s="221" t="s">
        <v>1021</v>
      </c>
      <c r="G95" s="222" t="s">
        <v>341</v>
      </c>
      <c r="H95" s="223">
        <v>2</v>
      </c>
      <c r="I95" s="224"/>
      <c r="J95" s="225">
        <f>ROUND(I95*H95,2)</f>
        <v>0</v>
      </c>
      <c r="K95" s="221" t="s">
        <v>79</v>
      </c>
      <c r="L95" s="44"/>
      <c r="M95" s="226" t="s">
        <v>79</v>
      </c>
      <c r="N95" s="227" t="s">
        <v>51</v>
      </c>
      <c r="O95" s="80"/>
      <c r="P95" s="228">
        <f>O95*H95</f>
        <v>0</v>
      </c>
      <c r="Q95" s="228">
        <v>0.00016000000000000001</v>
      </c>
      <c r="R95" s="228">
        <f>Q95*H95</f>
        <v>0.00032000000000000003</v>
      </c>
      <c r="S95" s="228">
        <v>0</v>
      </c>
      <c r="T95" s="229">
        <f>S95*H95</f>
        <v>0</v>
      </c>
      <c r="AR95" s="17" t="s">
        <v>256</v>
      </c>
      <c r="AT95" s="17" t="s">
        <v>160</v>
      </c>
      <c r="AU95" s="17" t="s">
        <v>90</v>
      </c>
      <c r="AY95" s="17" t="s">
        <v>158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17" t="s">
        <v>88</v>
      </c>
      <c r="BK95" s="230">
        <f>ROUND(I95*H95,2)</f>
        <v>0</v>
      </c>
      <c r="BL95" s="17" t="s">
        <v>256</v>
      </c>
      <c r="BM95" s="17" t="s">
        <v>1022</v>
      </c>
    </row>
    <row r="96" s="1" customFormat="1" ht="16.5" customHeight="1">
      <c r="B96" s="39"/>
      <c r="C96" s="219" t="s">
        <v>204</v>
      </c>
      <c r="D96" s="219" t="s">
        <v>160</v>
      </c>
      <c r="E96" s="220" t="s">
        <v>1023</v>
      </c>
      <c r="F96" s="221" t="s">
        <v>1024</v>
      </c>
      <c r="G96" s="222" t="s">
        <v>341</v>
      </c>
      <c r="H96" s="223">
        <v>1</v>
      </c>
      <c r="I96" s="224"/>
      <c r="J96" s="225">
        <f>ROUND(I96*H96,2)</f>
        <v>0</v>
      </c>
      <c r="K96" s="221" t="s">
        <v>79</v>
      </c>
      <c r="L96" s="44"/>
      <c r="M96" s="226" t="s">
        <v>79</v>
      </c>
      <c r="N96" s="227" t="s">
        <v>51</v>
      </c>
      <c r="O96" s="80"/>
      <c r="P96" s="228">
        <f>O96*H96</f>
        <v>0</v>
      </c>
      <c r="Q96" s="228">
        <v>0.00016000000000000001</v>
      </c>
      <c r="R96" s="228">
        <f>Q96*H96</f>
        <v>0.00016000000000000001</v>
      </c>
      <c r="S96" s="228">
        <v>0</v>
      </c>
      <c r="T96" s="229">
        <f>S96*H96</f>
        <v>0</v>
      </c>
      <c r="AR96" s="17" t="s">
        <v>256</v>
      </c>
      <c r="AT96" s="17" t="s">
        <v>160</v>
      </c>
      <c r="AU96" s="17" t="s">
        <v>90</v>
      </c>
      <c r="AY96" s="17" t="s">
        <v>158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17" t="s">
        <v>88</v>
      </c>
      <c r="BK96" s="230">
        <f>ROUND(I96*H96,2)</f>
        <v>0</v>
      </c>
      <c r="BL96" s="17" t="s">
        <v>256</v>
      </c>
      <c r="BM96" s="17" t="s">
        <v>1025</v>
      </c>
    </row>
    <row r="97" s="1" customFormat="1" ht="16.5" customHeight="1">
      <c r="B97" s="39"/>
      <c r="C97" s="219" t="s">
        <v>209</v>
      </c>
      <c r="D97" s="219" t="s">
        <v>160</v>
      </c>
      <c r="E97" s="220" t="s">
        <v>1026</v>
      </c>
      <c r="F97" s="221" t="s">
        <v>1027</v>
      </c>
      <c r="G97" s="222" t="s">
        <v>341</v>
      </c>
      <c r="H97" s="223">
        <v>1</v>
      </c>
      <c r="I97" s="224"/>
      <c r="J97" s="225">
        <f>ROUND(I97*H97,2)</f>
        <v>0</v>
      </c>
      <c r="K97" s="221" t="s">
        <v>79</v>
      </c>
      <c r="L97" s="44"/>
      <c r="M97" s="226" t="s">
        <v>79</v>
      </c>
      <c r="N97" s="227" t="s">
        <v>51</v>
      </c>
      <c r="O97" s="80"/>
      <c r="P97" s="228">
        <f>O97*H97</f>
        <v>0</v>
      </c>
      <c r="Q97" s="228">
        <v>0.00016000000000000001</v>
      </c>
      <c r="R97" s="228">
        <f>Q97*H97</f>
        <v>0.00016000000000000001</v>
      </c>
      <c r="S97" s="228">
        <v>0</v>
      </c>
      <c r="T97" s="229">
        <f>S97*H97</f>
        <v>0</v>
      </c>
      <c r="AR97" s="17" t="s">
        <v>256</v>
      </c>
      <c r="AT97" s="17" t="s">
        <v>160</v>
      </c>
      <c r="AU97" s="17" t="s">
        <v>90</v>
      </c>
      <c r="AY97" s="17" t="s">
        <v>158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17" t="s">
        <v>88</v>
      </c>
      <c r="BK97" s="230">
        <f>ROUND(I97*H97,2)</f>
        <v>0</v>
      </c>
      <c r="BL97" s="17" t="s">
        <v>256</v>
      </c>
      <c r="BM97" s="17" t="s">
        <v>1028</v>
      </c>
    </row>
    <row r="98" s="1" customFormat="1" ht="16.5" customHeight="1">
      <c r="B98" s="39"/>
      <c r="C98" s="219" t="s">
        <v>192</v>
      </c>
      <c r="D98" s="219" t="s">
        <v>160</v>
      </c>
      <c r="E98" s="220" t="s">
        <v>1029</v>
      </c>
      <c r="F98" s="221" t="s">
        <v>1030</v>
      </c>
      <c r="G98" s="222" t="s">
        <v>341</v>
      </c>
      <c r="H98" s="223">
        <v>1</v>
      </c>
      <c r="I98" s="224"/>
      <c r="J98" s="225">
        <f>ROUND(I98*H98,2)</f>
        <v>0</v>
      </c>
      <c r="K98" s="221" t="s">
        <v>79</v>
      </c>
      <c r="L98" s="44"/>
      <c r="M98" s="226" t="s">
        <v>79</v>
      </c>
      <c r="N98" s="227" t="s">
        <v>51</v>
      </c>
      <c r="O98" s="80"/>
      <c r="P98" s="228">
        <f>O98*H98</f>
        <v>0</v>
      </c>
      <c r="Q98" s="228">
        <v>0.00016000000000000001</v>
      </c>
      <c r="R98" s="228">
        <f>Q98*H98</f>
        <v>0.00016000000000000001</v>
      </c>
      <c r="S98" s="228">
        <v>0</v>
      </c>
      <c r="T98" s="229">
        <f>S98*H98</f>
        <v>0</v>
      </c>
      <c r="AR98" s="17" t="s">
        <v>256</v>
      </c>
      <c r="AT98" s="17" t="s">
        <v>160</v>
      </c>
      <c r="AU98" s="17" t="s">
        <v>90</v>
      </c>
      <c r="AY98" s="17" t="s">
        <v>158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17" t="s">
        <v>88</v>
      </c>
      <c r="BK98" s="230">
        <f>ROUND(I98*H98,2)</f>
        <v>0</v>
      </c>
      <c r="BL98" s="17" t="s">
        <v>256</v>
      </c>
      <c r="BM98" s="17" t="s">
        <v>1031</v>
      </c>
    </row>
    <row r="99" s="1" customFormat="1" ht="16.5" customHeight="1">
      <c r="B99" s="39"/>
      <c r="C99" s="219" t="s">
        <v>218</v>
      </c>
      <c r="D99" s="219" t="s">
        <v>160</v>
      </c>
      <c r="E99" s="220" t="s">
        <v>1032</v>
      </c>
      <c r="F99" s="221" t="s">
        <v>1033</v>
      </c>
      <c r="G99" s="222" t="s">
        <v>341</v>
      </c>
      <c r="H99" s="223">
        <v>3</v>
      </c>
      <c r="I99" s="224"/>
      <c r="J99" s="225">
        <f>ROUND(I99*H99,2)</f>
        <v>0</v>
      </c>
      <c r="K99" s="221" t="s">
        <v>79</v>
      </c>
      <c r="L99" s="44"/>
      <c r="M99" s="226" t="s">
        <v>79</v>
      </c>
      <c r="N99" s="227" t="s">
        <v>51</v>
      </c>
      <c r="O99" s="80"/>
      <c r="P99" s="228">
        <f>O99*H99</f>
        <v>0</v>
      </c>
      <c r="Q99" s="228">
        <v>0.00016000000000000001</v>
      </c>
      <c r="R99" s="228">
        <f>Q99*H99</f>
        <v>0.00048000000000000007</v>
      </c>
      <c r="S99" s="228">
        <v>0</v>
      </c>
      <c r="T99" s="229">
        <f>S99*H99</f>
        <v>0</v>
      </c>
      <c r="AR99" s="17" t="s">
        <v>256</v>
      </c>
      <c r="AT99" s="17" t="s">
        <v>160</v>
      </c>
      <c r="AU99" s="17" t="s">
        <v>90</v>
      </c>
      <c r="AY99" s="17" t="s">
        <v>158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17" t="s">
        <v>88</v>
      </c>
      <c r="BK99" s="230">
        <f>ROUND(I99*H99,2)</f>
        <v>0</v>
      </c>
      <c r="BL99" s="17" t="s">
        <v>256</v>
      </c>
      <c r="BM99" s="17" t="s">
        <v>1034</v>
      </c>
    </row>
    <row r="100" s="1" customFormat="1" ht="22.5" customHeight="1">
      <c r="B100" s="39"/>
      <c r="C100" s="219" t="s">
        <v>229</v>
      </c>
      <c r="D100" s="219" t="s">
        <v>160</v>
      </c>
      <c r="E100" s="220" t="s">
        <v>1035</v>
      </c>
      <c r="F100" s="221" t="s">
        <v>1036</v>
      </c>
      <c r="G100" s="222" t="s">
        <v>207</v>
      </c>
      <c r="H100" s="223">
        <v>0.034000000000000002</v>
      </c>
      <c r="I100" s="224"/>
      <c r="J100" s="225">
        <f>ROUND(I100*H100,2)</f>
        <v>0</v>
      </c>
      <c r="K100" s="221" t="s">
        <v>679</v>
      </c>
      <c r="L100" s="44"/>
      <c r="M100" s="278" t="s">
        <v>79</v>
      </c>
      <c r="N100" s="279" t="s">
        <v>51</v>
      </c>
      <c r="O100" s="280"/>
      <c r="P100" s="281">
        <f>O100*H100</f>
        <v>0</v>
      </c>
      <c r="Q100" s="281">
        <v>0</v>
      </c>
      <c r="R100" s="281">
        <f>Q100*H100</f>
        <v>0</v>
      </c>
      <c r="S100" s="281">
        <v>0</v>
      </c>
      <c r="T100" s="282">
        <f>S100*H100</f>
        <v>0</v>
      </c>
      <c r="AR100" s="17" t="s">
        <v>256</v>
      </c>
      <c r="AT100" s="17" t="s">
        <v>160</v>
      </c>
      <c r="AU100" s="17" t="s">
        <v>90</v>
      </c>
      <c r="AY100" s="17" t="s">
        <v>158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17" t="s">
        <v>88</v>
      </c>
      <c r="BK100" s="230">
        <f>ROUND(I100*H100,2)</f>
        <v>0</v>
      </c>
      <c r="BL100" s="17" t="s">
        <v>256</v>
      </c>
      <c r="BM100" s="17" t="s">
        <v>1037</v>
      </c>
    </row>
    <row r="101" s="1" customFormat="1" ht="6.96" customHeight="1">
      <c r="B101" s="58"/>
      <c r="C101" s="59"/>
      <c r="D101" s="59"/>
      <c r="E101" s="59"/>
      <c r="F101" s="59"/>
      <c r="G101" s="59"/>
      <c r="H101" s="59"/>
      <c r="I101" s="170"/>
      <c r="J101" s="59"/>
      <c r="K101" s="59"/>
      <c r="L101" s="44"/>
    </row>
  </sheetData>
  <sheetProtection sheet="1" autoFilter="0" formatColumns="0" formatRows="0" objects="1" scenarios="1" spinCount="100000" saltValue="/92AeOS78Xq7FPIWrJFrpYDow1LWsrAw5X7iq7Yju0broyqs1nCJ6sN360vgXKBXWYCFa93rL1nYM9TIf0JApA==" hashValue="8GNmNNp+idmFrEO5NxWNUfs4FQVMiNlNmUy1CaRSUoHqscVaMlBPNV65X+oyVOliUyDDzqustE3uBI2F8aKcmQ==" algorithmName="SHA-512" password="CC35"/>
  <autoFilter ref="C86:K1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108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90</v>
      </c>
    </row>
    <row r="4" ht="24.96" customHeight="1">
      <c r="B4" s="20"/>
      <c r="D4" s="140" t="s">
        <v>119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Stavební úpravy ZŠ - učebna chemie a WC imobilní, ul. Letců R.A.F., Nymburk</v>
      </c>
      <c r="F7" s="141"/>
      <c r="G7" s="141"/>
      <c r="H7" s="141"/>
      <c r="L7" s="20"/>
    </row>
    <row r="8" ht="12" customHeight="1">
      <c r="B8" s="20"/>
      <c r="D8" s="141" t="s">
        <v>120</v>
      </c>
      <c r="L8" s="20"/>
    </row>
    <row r="9" s="1" customFormat="1" ht="16.5" customHeight="1">
      <c r="B9" s="44"/>
      <c r="E9" s="142" t="s">
        <v>121</v>
      </c>
      <c r="F9" s="1"/>
      <c r="G9" s="1"/>
      <c r="H9" s="1"/>
      <c r="I9" s="143"/>
      <c r="L9" s="44"/>
    </row>
    <row r="10" s="1" customFormat="1" ht="12" customHeight="1">
      <c r="B10" s="44"/>
      <c r="D10" s="141" t="s">
        <v>122</v>
      </c>
      <c r="I10" s="143"/>
      <c r="L10" s="44"/>
    </row>
    <row r="11" s="1" customFormat="1" ht="36.96" customHeight="1">
      <c r="B11" s="44"/>
      <c r="E11" s="144" t="s">
        <v>1038</v>
      </c>
      <c r="F11" s="1"/>
      <c r="G11" s="1"/>
      <c r="H11" s="1"/>
      <c r="I11" s="143"/>
      <c r="L11" s="44"/>
    </row>
    <row r="12" s="1" customFormat="1">
      <c r="B12" s="44"/>
      <c r="I12" s="143"/>
      <c r="L12" s="44"/>
    </row>
    <row r="13" s="1" customFormat="1" ht="12" customHeight="1">
      <c r="B13" s="44"/>
      <c r="D13" s="141" t="s">
        <v>18</v>
      </c>
      <c r="F13" s="17" t="s">
        <v>19</v>
      </c>
      <c r="I13" s="145" t="s">
        <v>20</v>
      </c>
      <c r="J13" s="17" t="s">
        <v>21</v>
      </c>
      <c r="L13" s="44"/>
    </row>
    <row r="14" s="1" customFormat="1" ht="12" customHeight="1">
      <c r="B14" s="44"/>
      <c r="D14" s="141" t="s">
        <v>22</v>
      </c>
      <c r="F14" s="17" t="s">
        <v>124</v>
      </c>
      <c r="I14" s="145" t="s">
        <v>24</v>
      </c>
      <c r="J14" s="146" t="str">
        <f>'Rekapitulace stavby'!AN8</f>
        <v>12. 11. 2020</v>
      </c>
      <c r="L14" s="44"/>
    </row>
    <row r="15" s="1" customFormat="1" ht="21.84" customHeight="1">
      <c r="B15" s="44"/>
      <c r="D15" s="147" t="s">
        <v>26</v>
      </c>
      <c r="F15" s="148" t="s">
        <v>27</v>
      </c>
      <c r="I15" s="149" t="s">
        <v>28</v>
      </c>
      <c r="J15" s="148" t="s">
        <v>29</v>
      </c>
      <c r="L15" s="44"/>
    </row>
    <row r="16" s="1" customFormat="1" ht="12" customHeight="1">
      <c r="B16" s="44"/>
      <c r="D16" s="141" t="s">
        <v>30</v>
      </c>
      <c r="I16" s="145" t="s">
        <v>31</v>
      </c>
      <c r="J16" s="17" t="s">
        <v>32</v>
      </c>
      <c r="L16" s="44"/>
    </row>
    <row r="17" s="1" customFormat="1" ht="18" customHeight="1">
      <c r="B17" s="44"/>
      <c r="E17" s="17" t="s">
        <v>33</v>
      </c>
      <c r="I17" s="145" t="s">
        <v>34</v>
      </c>
      <c r="J17" s="17" t="s">
        <v>35</v>
      </c>
      <c r="L17" s="44"/>
    </row>
    <row r="18" s="1" customFormat="1" ht="6.96" customHeight="1">
      <c r="B18" s="44"/>
      <c r="I18" s="143"/>
      <c r="L18" s="44"/>
    </row>
    <row r="19" s="1" customFormat="1" ht="12" customHeight="1">
      <c r="B19" s="44"/>
      <c r="D19" s="141" t="s">
        <v>36</v>
      </c>
      <c r="I19" s="145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5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3"/>
      <c r="L21" s="44"/>
    </row>
    <row r="22" s="1" customFormat="1" ht="12" customHeight="1">
      <c r="B22" s="44"/>
      <c r="D22" s="141" t="s">
        <v>38</v>
      </c>
      <c r="I22" s="145" t="s">
        <v>31</v>
      </c>
      <c r="J22" s="17" t="s">
        <v>39</v>
      </c>
      <c r="L22" s="44"/>
    </row>
    <row r="23" s="1" customFormat="1" ht="18" customHeight="1">
      <c r="B23" s="44"/>
      <c r="E23" s="17" t="s">
        <v>40</v>
      </c>
      <c r="I23" s="145" t="s">
        <v>34</v>
      </c>
      <c r="J23" s="17" t="s">
        <v>41</v>
      </c>
      <c r="L23" s="44"/>
    </row>
    <row r="24" s="1" customFormat="1" ht="6.96" customHeight="1">
      <c r="B24" s="44"/>
      <c r="I24" s="143"/>
      <c r="L24" s="44"/>
    </row>
    <row r="25" s="1" customFormat="1" ht="12" customHeight="1">
      <c r="B25" s="44"/>
      <c r="D25" s="141" t="s">
        <v>43</v>
      </c>
      <c r="I25" s="145" t="s">
        <v>31</v>
      </c>
      <c r="J25" s="17" t="s">
        <v>39</v>
      </c>
      <c r="L25" s="44"/>
    </row>
    <row r="26" s="1" customFormat="1" ht="18" customHeight="1">
      <c r="B26" s="44"/>
      <c r="E26" s="17" t="s">
        <v>40</v>
      </c>
      <c r="I26" s="145" t="s">
        <v>34</v>
      </c>
      <c r="J26" s="17" t="s">
        <v>41</v>
      </c>
      <c r="L26" s="44"/>
    </row>
    <row r="27" s="1" customFormat="1" ht="6.96" customHeight="1">
      <c r="B27" s="44"/>
      <c r="I27" s="143"/>
      <c r="L27" s="44"/>
    </row>
    <row r="28" s="1" customFormat="1" ht="12" customHeight="1">
      <c r="B28" s="44"/>
      <c r="D28" s="141" t="s">
        <v>44</v>
      </c>
      <c r="I28" s="143"/>
      <c r="L28" s="44"/>
    </row>
    <row r="29" s="7" customFormat="1" ht="16.5" customHeight="1">
      <c r="B29" s="150"/>
      <c r="E29" s="151" t="s">
        <v>79</v>
      </c>
      <c r="F29" s="151"/>
      <c r="G29" s="151"/>
      <c r="H29" s="151"/>
      <c r="I29" s="152"/>
      <c r="L29" s="150"/>
    </row>
    <row r="30" s="1" customFormat="1" ht="6.96" customHeight="1">
      <c r="B30" s="44"/>
      <c r="I30" s="143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3"/>
      <c r="J31" s="72"/>
      <c r="K31" s="72"/>
      <c r="L31" s="44"/>
    </row>
    <row r="32" s="1" customFormat="1" ht="25.44" customHeight="1">
      <c r="B32" s="44"/>
      <c r="D32" s="154" t="s">
        <v>46</v>
      </c>
      <c r="I32" s="143"/>
      <c r="J32" s="155">
        <f>ROUND(J89,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3"/>
      <c r="J33" s="72"/>
      <c r="K33" s="72"/>
      <c r="L33" s="44"/>
    </row>
    <row r="34" s="1" customFormat="1" ht="14.4" customHeight="1">
      <c r="B34" s="44"/>
      <c r="F34" s="156" t="s">
        <v>48</v>
      </c>
      <c r="I34" s="157" t="s">
        <v>47</v>
      </c>
      <c r="J34" s="156" t="s">
        <v>49</v>
      </c>
      <c r="L34" s="44"/>
    </row>
    <row r="35" s="1" customFormat="1" ht="14.4" customHeight="1">
      <c r="B35" s="44"/>
      <c r="D35" s="141" t="s">
        <v>50</v>
      </c>
      <c r="E35" s="141" t="s">
        <v>51</v>
      </c>
      <c r="F35" s="158">
        <f>ROUND((SUM(BE89:BE106)),  2)</f>
        <v>0</v>
      </c>
      <c r="I35" s="159">
        <v>0.20999999999999999</v>
      </c>
      <c r="J35" s="158">
        <f>ROUND(((SUM(BE89:BE106))*I35),  2)</f>
        <v>0</v>
      </c>
      <c r="L35" s="44"/>
    </row>
    <row r="36" s="1" customFormat="1" ht="14.4" customHeight="1">
      <c r="B36" s="44"/>
      <c r="E36" s="141" t="s">
        <v>52</v>
      </c>
      <c r="F36" s="158">
        <f>ROUND((SUM(BF89:BF106)),  2)</f>
        <v>0</v>
      </c>
      <c r="I36" s="159">
        <v>0.14999999999999999</v>
      </c>
      <c r="J36" s="158">
        <f>ROUND(((SUM(BF89:BF106))*I36),  2)</f>
        <v>0</v>
      </c>
      <c r="L36" s="44"/>
    </row>
    <row r="37" hidden="1" s="1" customFormat="1" ht="14.4" customHeight="1">
      <c r="B37" s="44"/>
      <c r="E37" s="141" t="s">
        <v>53</v>
      </c>
      <c r="F37" s="158">
        <f>ROUND((SUM(BG89:BG106)),  2)</f>
        <v>0</v>
      </c>
      <c r="I37" s="159">
        <v>0.20999999999999999</v>
      </c>
      <c r="J37" s="158">
        <f>0</f>
        <v>0</v>
      </c>
      <c r="L37" s="44"/>
    </row>
    <row r="38" hidden="1" s="1" customFormat="1" ht="14.4" customHeight="1">
      <c r="B38" s="44"/>
      <c r="E38" s="141" t="s">
        <v>54</v>
      </c>
      <c r="F38" s="158">
        <f>ROUND((SUM(BH89:BH106)),  2)</f>
        <v>0</v>
      </c>
      <c r="I38" s="159">
        <v>0.14999999999999999</v>
      </c>
      <c r="J38" s="158">
        <f>0</f>
        <v>0</v>
      </c>
      <c r="L38" s="44"/>
    </row>
    <row r="39" hidden="1" s="1" customFormat="1" ht="14.4" customHeight="1">
      <c r="B39" s="44"/>
      <c r="E39" s="141" t="s">
        <v>55</v>
      </c>
      <c r="F39" s="158">
        <f>ROUND((SUM(BI89:BI106)),  2)</f>
        <v>0</v>
      </c>
      <c r="I39" s="159">
        <v>0</v>
      </c>
      <c r="J39" s="158">
        <f>0</f>
        <v>0</v>
      </c>
      <c r="L39" s="44"/>
    </row>
    <row r="40" s="1" customFormat="1" ht="6.96" customHeight="1">
      <c r="B40" s="44"/>
      <c r="I40" s="143"/>
      <c r="L40" s="44"/>
    </row>
    <row r="41" s="1" customFormat="1" ht="25.44" customHeight="1">
      <c r="B41" s="44"/>
      <c r="C41" s="160"/>
      <c r="D41" s="161" t="s">
        <v>56</v>
      </c>
      <c r="E41" s="162"/>
      <c r="F41" s="162"/>
      <c r="G41" s="163" t="s">
        <v>57</v>
      </c>
      <c r="H41" s="164" t="s">
        <v>58</v>
      </c>
      <c r="I41" s="165"/>
      <c r="J41" s="166">
        <f>SUM(J32:J39)</f>
        <v>0</v>
      </c>
      <c r="K41" s="167"/>
      <c r="L41" s="44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4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4"/>
    </row>
    <row r="47" s="1" customFormat="1" ht="24.96" customHeight="1">
      <c r="B47" s="39"/>
      <c r="C47" s="23" t="s">
        <v>125</v>
      </c>
      <c r="D47" s="40"/>
      <c r="E47" s="40"/>
      <c r="F47" s="40"/>
      <c r="G47" s="40"/>
      <c r="H47" s="40"/>
      <c r="I47" s="143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3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3"/>
      <c r="J49" s="40"/>
      <c r="K49" s="40"/>
      <c r="L49" s="44"/>
    </row>
    <row r="50" s="1" customFormat="1" ht="16.5" customHeight="1">
      <c r="B50" s="39"/>
      <c r="C50" s="40"/>
      <c r="D50" s="40"/>
      <c r="E50" s="174" t="str">
        <f>E7</f>
        <v>Stavební úpravy ZŠ - učebna chemie a WC imobilní, ul. Letců R.A.F., Nymburk</v>
      </c>
      <c r="F50" s="32"/>
      <c r="G50" s="32"/>
      <c r="H50" s="32"/>
      <c r="I50" s="143"/>
      <c r="J50" s="40"/>
      <c r="K50" s="40"/>
      <c r="L50" s="44"/>
    </row>
    <row r="51" ht="12" customHeight="1">
      <c r="B51" s="21"/>
      <c r="C51" s="32" t="s">
        <v>120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9"/>
      <c r="C52" s="40"/>
      <c r="D52" s="40"/>
      <c r="E52" s="174" t="s">
        <v>121</v>
      </c>
      <c r="F52" s="40"/>
      <c r="G52" s="40"/>
      <c r="H52" s="40"/>
      <c r="I52" s="143"/>
      <c r="J52" s="40"/>
      <c r="K52" s="40"/>
      <c r="L52" s="44"/>
    </row>
    <row r="53" s="1" customFormat="1" ht="12" customHeight="1">
      <c r="B53" s="39"/>
      <c r="C53" s="32" t="s">
        <v>122</v>
      </c>
      <c r="D53" s="40"/>
      <c r="E53" s="40"/>
      <c r="F53" s="40"/>
      <c r="G53" s="40"/>
      <c r="H53" s="40"/>
      <c r="I53" s="143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6 - vnitřní plynovod</v>
      </c>
      <c r="F54" s="40"/>
      <c r="G54" s="40"/>
      <c r="H54" s="40"/>
      <c r="I54" s="143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3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 xml:space="preserve">ul. Letců R.A.F., Nymburk </v>
      </c>
      <c r="G56" s="40"/>
      <c r="H56" s="40"/>
      <c r="I56" s="145" t="s">
        <v>24</v>
      </c>
      <c r="J56" s="68" t="str">
        <f>IF(J14="","",J14)</f>
        <v>12. 11. 2020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3"/>
      <c r="J57" s="40"/>
      <c r="K57" s="40"/>
      <c r="L57" s="44"/>
    </row>
    <row r="58" s="1" customFormat="1" ht="24.9" customHeight="1">
      <c r="B58" s="39"/>
      <c r="C58" s="32" t="s">
        <v>30</v>
      </c>
      <c r="D58" s="40"/>
      <c r="E58" s="40"/>
      <c r="F58" s="27" t="str">
        <f>E17</f>
        <v>ZŠ a MŠ Letců R.A.F. 1989 - p.o. Nymburk</v>
      </c>
      <c r="G58" s="40"/>
      <c r="H58" s="40"/>
      <c r="I58" s="145" t="s">
        <v>38</v>
      </c>
      <c r="J58" s="37" t="str">
        <f>E23</f>
        <v xml:space="preserve">S atelier s.r.o., Palackého 920, Náchod   </v>
      </c>
      <c r="K58" s="40"/>
      <c r="L58" s="44"/>
    </row>
    <row r="59" s="1" customFormat="1" ht="24.9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5" t="s">
        <v>43</v>
      </c>
      <c r="J59" s="37" t="str">
        <f>E26</f>
        <v xml:space="preserve">S atelier s.r.o., Palackého 920, Náchod   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3"/>
      <c r="J60" s="40"/>
      <c r="K60" s="40"/>
      <c r="L60" s="44"/>
    </row>
    <row r="61" s="1" customFormat="1" ht="29.28" customHeight="1">
      <c r="B61" s="39"/>
      <c r="C61" s="175" t="s">
        <v>126</v>
      </c>
      <c r="D61" s="176"/>
      <c r="E61" s="176"/>
      <c r="F61" s="176"/>
      <c r="G61" s="176"/>
      <c r="H61" s="176"/>
      <c r="I61" s="177"/>
      <c r="J61" s="178" t="s">
        <v>127</v>
      </c>
      <c r="K61" s="176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3"/>
      <c r="J62" s="40"/>
      <c r="K62" s="40"/>
      <c r="L62" s="44"/>
    </row>
    <row r="63" s="1" customFormat="1" ht="22.8" customHeight="1">
      <c r="B63" s="39"/>
      <c r="C63" s="179" t="s">
        <v>78</v>
      </c>
      <c r="D63" s="40"/>
      <c r="E63" s="40"/>
      <c r="F63" s="40"/>
      <c r="G63" s="40"/>
      <c r="H63" s="40"/>
      <c r="I63" s="143"/>
      <c r="J63" s="98">
        <f>J89</f>
        <v>0</v>
      </c>
      <c r="K63" s="40"/>
      <c r="L63" s="44"/>
      <c r="AU63" s="17" t="s">
        <v>128</v>
      </c>
    </row>
    <row r="64" s="8" customFormat="1" ht="24.96" customHeight="1">
      <c r="B64" s="180"/>
      <c r="C64" s="181"/>
      <c r="D64" s="182" t="s">
        <v>665</v>
      </c>
      <c r="E64" s="183"/>
      <c r="F64" s="183"/>
      <c r="G64" s="183"/>
      <c r="H64" s="183"/>
      <c r="I64" s="184"/>
      <c r="J64" s="185">
        <f>J90</f>
        <v>0</v>
      </c>
      <c r="K64" s="181"/>
      <c r="L64" s="186"/>
    </row>
    <row r="65" s="9" customFormat="1" ht="19.92" customHeight="1">
      <c r="B65" s="187"/>
      <c r="C65" s="122"/>
      <c r="D65" s="188" t="s">
        <v>1039</v>
      </c>
      <c r="E65" s="189"/>
      <c r="F65" s="189"/>
      <c r="G65" s="189"/>
      <c r="H65" s="189"/>
      <c r="I65" s="190"/>
      <c r="J65" s="191">
        <f>J91</f>
        <v>0</v>
      </c>
      <c r="K65" s="122"/>
      <c r="L65" s="192"/>
    </row>
    <row r="66" s="9" customFormat="1" ht="19.92" customHeight="1">
      <c r="B66" s="187"/>
      <c r="C66" s="122"/>
      <c r="D66" s="188" t="s">
        <v>141</v>
      </c>
      <c r="E66" s="189"/>
      <c r="F66" s="189"/>
      <c r="G66" s="189"/>
      <c r="H66" s="189"/>
      <c r="I66" s="190"/>
      <c r="J66" s="191">
        <f>J102</f>
        <v>0</v>
      </c>
      <c r="K66" s="122"/>
      <c r="L66" s="192"/>
    </row>
    <row r="67" s="8" customFormat="1" ht="24.96" customHeight="1">
      <c r="B67" s="180"/>
      <c r="C67" s="181"/>
      <c r="D67" s="182" t="s">
        <v>669</v>
      </c>
      <c r="E67" s="183"/>
      <c r="F67" s="183"/>
      <c r="G67" s="183"/>
      <c r="H67" s="183"/>
      <c r="I67" s="184"/>
      <c r="J67" s="185">
        <f>J105</f>
        <v>0</v>
      </c>
      <c r="K67" s="181"/>
      <c r="L67" s="186"/>
    </row>
    <row r="68" s="1" customFormat="1" ht="21.84" customHeight="1">
      <c r="B68" s="39"/>
      <c r="C68" s="40"/>
      <c r="D68" s="40"/>
      <c r="E68" s="40"/>
      <c r="F68" s="40"/>
      <c r="G68" s="40"/>
      <c r="H68" s="40"/>
      <c r="I68" s="143"/>
      <c r="J68" s="40"/>
      <c r="K68" s="40"/>
      <c r="L68" s="44"/>
    </row>
    <row r="69" s="1" customFormat="1" ht="6.96" customHeight="1">
      <c r="B69" s="58"/>
      <c r="C69" s="59"/>
      <c r="D69" s="59"/>
      <c r="E69" s="59"/>
      <c r="F69" s="59"/>
      <c r="G69" s="59"/>
      <c r="H69" s="59"/>
      <c r="I69" s="170"/>
      <c r="J69" s="59"/>
      <c r="K69" s="59"/>
      <c r="L69" s="44"/>
    </row>
    <row r="73" s="1" customFormat="1" ht="6.96" customHeight="1">
      <c r="B73" s="60"/>
      <c r="C73" s="61"/>
      <c r="D73" s="61"/>
      <c r="E73" s="61"/>
      <c r="F73" s="61"/>
      <c r="G73" s="61"/>
      <c r="H73" s="61"/>
      <c r="I73" s="173"/>
      <c r="J73" s="61"/>
      <c r="K73" s="61"/>
      <c r="L73" s="44"/>
    </row>
    <row r="74" s="1" customFormat="1" ht="24.96" customHeight="1">
      <c r="B74" s="39"/>
      <c r="C74" s="23" t="s">
        <v>143</v>
      </c>
      <c r="D74" s="40"/>
      <c r="E74" s="40"/>
      <c r="F74" s="40"/>
      <c r="G74" s="40"/>
      <c r="H74" s="40"/>
      <c r="I74" s="143"/>
      <c r="J74" s="40"/>
      <c r="K74" s="40"/>
      <c r="L74" s="44"/>
    </row>
    <row r="75" s="1" customFormat="1" ht="6.96" customHeight="1">
      <c r="B75" s="39"/>
      <c r="C75" s="40"/>
      <c r="D75" s="40"/>
      <c r="E75" s="40"/>
      <c r="F75" s="40"/>
      <c r="G75" s="40"/>
      <c r="H75" s="40"/>
      <c r="I75" s="143"/>
      <c r="J75" s="40"/>
      <c r="K75" s="40"/>
      <c r="L75" s="44"/>
    </row>
    <row r="76" s="1" customFormat="1" ht="12" customHeight="1">
      <c r="B76" s="39"/>
      <c r="C76" s="32" t="s">
        <v>16</v>
      </c>
      <c r="D76" s="40"/>
      <c r="E76" s="40"/>
      <c r="F76" s="40"/>
      <c r="G76" s="40"/>
      <c r="H76" s="40"/>
      <c r="I76" s="143"/>
      <c r="J76" s="40"/>
      <c r="K76" s="40"/>
      <c r="L76" s="44"/>
    </row>
    <row r="77" s="1" customFormat="1" ht="16.5" customHeight="1">
      <c r="B77" s="39"/>
      <c r="C77" s="40"/>
      <c r="D77" s="40"/>
      <c r="E77" s="174" t="str">
        <f>E7</f>
        <v>Stavební úpravy ZŠ - učebna chemie a WC imobilní, ul. Letců R.A.F., Nymburk</v>
      </c>
      <c r="F77" s="32"/>
      <c r="G77" s="32"/>
      <c r="H77" s="32"/>
      <c r="I77" s="143"/>
      <c r="J77" s="40"/>
      <c r="K77" s="40"/>
      <c r="L77" s="44"/>
    </row>
    <row r="78" ht="12" customHeight="1">
      <c r="B78" s="21"/>
      <c r="C78" s="32" t="s">
        <v>120</v>
      </c>
      <c r="D78" s="22"/>
      <c r="E78" s="22"/>
      <c r="F78" s="22"/>
      <c r="G78" s="22"/>
      <c r="H78" s="22"/>
      <c r="I78" s="136"/>
      <c r="J78" s="22"/>
      <c r="K78" s="22"/>
      <c r="L78" s="20"/>
    </row>
    <row r="79" s="1" customFormat="1" ht="16.5" customHeight="1">
      <c r="B79" s="39"/>
      <c r="C79" s="40"/>
      <c r="D79" s="40"/>
      <c r="E79" s="174" t="s">
        <v>121</v>
      </c>
      <c r="F79" s="40"/>
      <c r="G79" s="40"/>
      <c r="H79" s="40"/>
      <c r="I79" s="143"/>
      <c r="J79" s="40"/>
      <c r="K79" s="40"/>
      <c r="L79" s="44"/>
    </row>
    <row r="80" s="1" customFormat="1" ht="12" customHeight="1">
      <c r="B80" s="39"/>
      <c r="C80" s="32" t="s">
        <v>122</v>
      </c>
      <c r="D80" s="40"/>
      <c r="E80" s="40"/>
      <c r="F80" s="40"/>
      <c r="G80" s="40"/>
      <c r="H80" s="40"/>
      <c r="I80" s="143"/>
      <c r="J80" s="40"/>
      <c r="K80" s="40"/>
      <c r="L80" s="44"/>
    </row>
    <row r="81" s="1" customFormat="1" ht="16.5" customHeight="1">
      <c r="B81" s="39"/>
      <c r="C81" s="40"/>
      <c r="D81" s="40"/>
      <c r="E81" s="65" t="str">
        <f>E11</f>
        <v>6 - vnitřní plynovod</v>
      </c>
      <c r="F81" s="40"/>
      <c r="G81" s="40"/>
      <c r="H81" s="40"/>
      <c r="I81" s="143"/>
      <c r="J81" s="40"/>
      <c r="K81" s="40"/>
      <c r="L81" s="44"/>
    </row>
    <row r="82" s="1" customFormat="1" ht="6.96" customHeight="1">
      <c r="B82" s="39"/>
      <c r="C82" s="40"/>
      <c r="D82" s="40"/>
      <c r="E82" s="40"/>
      <c r="F82" s="40"/>
      <c r="G82" s="40"/>
      <c r="H82" s="40"/>
      <c r="I82" s="143"/>
      <c r="J82" s="40"/>
      <c r="K82" s="40"/>
      <c r="L82" s="44"/>
    </row>
    <row r="83" s="1" customFormat="1" ht="12" customHeight="1">
      <c r="B83" s="39"/>
      <c r="C83" s="32" t="s">
        <v>22</v>
      </c>
      <c r="D83" s="40"/>
      <c r="E83" s="40"/>
      <c r="F83" s="27" t="str">
        <f>F14</f>
        <v xml:space="preserve">ul. Letců R.A.F., Nymburk </v>
      </c>
      <c r="G83" s="40"/>
      <c r="H83" s="40"/>
      <c r="I83" s="145" t="s">
        <v>24</v>
      </c>
      <c r="J83" s="68" t="str">
        <f>IF(J14="","",J14)</f>
        <v>12. 11. 2020</v>
      </c>
      <c r="K83" s="40"/>
      <c r="L83" s="44"/>
    </row>
    <row r="84" s="1" customFormat="1" ht="6.96" customHeight="1">
      <c r="B84" s="39"/>
      <c r="C84" s="40"/>
      <c r="D84" s="40"/>
      <c r="E84" s="40"/>
      <c r="F84" s="40"/>
      <c r="G84" s="40"/>
      <c r="H84" s="40"/>
      <c r="I84" s="143"/>
      <c r="J84" s="40"/>
      <c r="K84" s="40"/>
      <c r="L84" s="44"/>
    </row>
    <row r="85" s="1" customFormat="1" ht="24.9" customHeight="1">
      <c r="B85" s="39"/>
      <c r="C85" s="32" t="s">
        <v>30</v>
      </c>
      <c r="D85" s="40"/>
      <c r="E85" s="40"/>
      <c r="F85" s="27" t="str">
        <f>E17</f>
        <v>ZŠ a MŠ Letců R.A.F. 1989 - p.o. Nymburk</v>
      </c>
      <c r="G85" s="40"/>
      <c r="H85" s="40"/>
      <c r="I85" s="145" t="s">
        <v>38</v>
      </c>
      <c r="J85" s="37" t="str">
        <f>E23</f>
        <v xml:space="preserve">S atelier s.r.o., Palackého 920, Náchod   </v>
      </c>
      <c r="K85" s="40"/>
      <c r="L85" s="44"/>
    </row>
    <row r="86" s="1" customFormat="1" ht="24.9" customHeight="1">
      <c r="B86" s="39"/>
      <c r="C86" s="32" t="s">
        <v>36</v>
      </c>
      <c r="D86" s="40"/>
      <c r="E86" s="40"/>
      <c r="F86" s="27" t="str">
        <f>IF(E20="","",E20)</f>
        <v>Vyplň údaj</v>
      </c>
      <c r="G86" s="40"/>
      <c r="H86" s="40"/>
      <c r="I86" s="145" t="s">
        <v>43</v>
      </c>
      <c r="J86" s="37" t="str">
        <f>E26</f>
        <v xml:space="preserve">S atelier s.r.o., Palackého 920, Náchod   </v>
      </c>
      <c r="K86" s="40"/>
      <c r="L86" s="44"/>
    </row>
    <row r="87" s="1" customFormat="1" ht="10.32" customHeight="1">
      <c r="B87" s="39"/>
      <c r="C87" s="40"/>
      <c r="D87" s="40"/>
      <c r="E87" s="40"/>
      <c r="F87" s="40"/>
      <c r="G87" s="40"/>
      <c r="H87" s="40"/>
      <c r="I87" s="143"/>
      <c r="J87" s="40"/>
      <c r="K87" s="40"/>
      <c r="L87" s="44"/>
    </row>
    <row r="88" s="10" customFormat="1" ht="29.28" customHeight="1">
      <c r="B88" s="193"/>
      <c r="C88" s="194" t="s">
        <v>144</v>
      </c>
      <c r="D88" s="195" t="s">
        <v>65</v>
      </c>
      <c r="E88" s="195" t="s">
        <v>61</v>
      </c>
      <c r="F88" s="195" t="s">
        <v>62</v>
      </c>
      <c r="G88" s="195" t="s">
        <v>145</v>
      </c>
      <c r="H88" s="195" t="s">
        <v>146</v>
      </c>
      <c r="I88" s="196" t="s">
        <v>147</v>
      </c>
      <c r="J88" s="195" t="s">
        <v>127</v>
      </c>
      <c r="K88" s="197" t="s">
        <v>148</v>
      </c>
      <c r="L88" s="198"/>
      <c r="M88" s="88" t="s">
        <v>79</v>
      </c>
      <c r="N88" s="89" t="s">
        <v>50</v>
      </c>
      <c r="O88" s="89" t="s">
        <v>149</v>
      </c>
      <c r="P88" s="89" t="s">
        <v>150</v>
      </c>
      <c r="Q88" s="89" t="s">
        <v>151</v>
      </c>
      <c r="R88" s="89" t="s">
        <v>152</v>
      </c>
      <c r="S88" s="89" t="s">
        <v>153</v>
      </c>
      <c r="T88" s="90" t="s">
        <v>154</v>
      </c>
    </row>
    <row r="89" s="1" customFormat="1" ht="22.8" customHeight="1">
      <c r="B89" s="39"/>
      <c r="C89" s="95" t="s">
        <v>155</v>
      </c>
      <c r="D89" s="40"/>
      <c r="E89" s="40"/>
      <c r="F89" s="40"/>
      <c r="G89" s="40"/>
      <c r="H89" s="40"/>
      <c r="I89" s="143"/>
      <c r="J89" s="199">
        <f>BK89</f>
        <v>0</v>
      </c>
      <c r="K89" s="40"/>
      <c r="L89" s="44"/>
      <c r="M89" s="91"/>
      <c r="N89" s="92"/>
      <c r="O89" s="92"/>
      <c r="P89" s="200">
        <f>P90+P105</f>
        <v>0</v>
      </c>
      <c r="Q89" s="92"/>
      <c r="R89" s="200">
        <f>R90+R105</f>
        <v>0.039850000000000003</v>
      </c>
      <c r="S89" s="92"/>
      <c r="T89" s="201">
        <f>T90+T105</f>
        <v>0</v>
      </c>
      <c r="AT89" s="17" t="s">
        <v>80</v>
      </c>
      <c r="AU89" s="17" t="s">
        <v>128</v>
      </c>
      <c r="BK89" s="202">
        <f>BK90+BK105</f>
        <v>0</v>
      </c>
    </row>
    <row r="90" s="11" customFormat="1" ht="25.92" customHeight="1">
      <c r="B90" s="203"/>
      <c r="C90" s="204"/>
      <c r="D90" s="205" t="s">
        <v>80</v>
      </c>
      <c r="E90" s="206" t="s">
        <v>253</v>
      </c>
      <c r="F90" s="206" t="s">
        <v>670</v>
      </c>
      <c r="G90" s="204"/>
      <c r="H90" s="204"/>
      <c r="I90" s="207"/>
      <c r="J90" s="208">
        <f>BK90</f>
        <v>0</v>
      </c>
      <c r="K90" s="204"/>
      <c r="L90" s="209"/>
      <c r="M90" s="210"/>
      <c r="N90" s="211"/>
      <c r="O90" s="211"/>
      <c r="P90" s="212">
        <f>P91+P102</f>
        <v>0</v>
      </c>
      <c r="Q90" s="211"/>
      <c r="R90" s="212">
        <f>R91+R102</f>
        <v>0.039850000000000003</v>
      </c>
      <c r="S90" s="211"/>
      <c r="T90" s="213">
        <f>T91+T102</f>
        <v>0</v>
      </c>
      <c r="AR90" s="214" t="s">
        <v>90</v>
      </c>
      <c r="AT90" s="215" t="s">
        <v>80</v>
      </c>
      <c r="AU90" s="215" t="s">
        <v>81</v>
      </c>
      <c r="AY90" s="214" t="s">
        <v>158</v>
      </c>
      <c r="BK90" s="216">
        <f>BK91+BK102</f>
        <v>0</v>
      </c>
    </row>
    <row r="91" s="11" customFormat="1" ht="22.8" customHeight="1">
      <c r="B91" s="203"/>
      <c r="C91" s="204"/>
      <c r="D91" s="205" t="s">
        <v>80</v>
      </c>
      <c r="E91" s="217" t="s">
        <v>1040</v>
      </c>
      <c r="F91" s="217" t="s">
        <v>1041</v>
      </c>
      <c r="G91" s="204"/>
      <c r="H91" s="204"/>
      <c r="I91" s="207"/>
      <c r="J91" s="218">
        <f>BK91</f>
        <v>0</v>
      </c>
      <c r="K91" s="204"/>
      <c r="L91" s="209"/>
      <c r="M91" s="210"/>
      <c r="N91" s="211"/>
      <c r="O91" s="211"/>
      <c r="P91" s="212">
        <f>SUM(P92:P101)</f>
        <v>0</v>
      </c>
      <c r="Q91" s="211"/>
      <c r="R91" s="212">
        <f>SUM(R92:R101)</f>
        <v>0.03925</v>
      </c>
      <c r="S91" s="211"/>
      <c r="T91" s="213">
        <f>SUM(T92:T101)</f>
        <v>0</v>
      </c>
      <c r="AR91" s="214" t="s">
        <v>90</v>
      </c>
      <c r="AT91" s="215" t="s">
        <v>80</v>
      </c>
      <c r="AU91" s="215" t="s">
        <v>88</v>
      </c>
      <c r="AY91" s="214" t="s">
        <v>158</v>
      </c>
      <c r="BK91" s="216">
        <f>SUM(BK92:BK101)</f>
        <v>0</v>
      </c>
    </row>
    <row r="92" s="1" customFormat="1" ht="16.5" customHeight="1">
      <c r="B92" s="39"/>
      <c r="C92" s="219" t="s">
        <v>88</v>
      </c>
      <c r="D92" s="219" t="s">
        <v>160</v>
      </c>
      <c r="E92" s="220" t="s">
        <v>1042</v>
      </c>
      <c r="F92" s="221" t="s">
        <v>1043</v>
      </c>
      <c r="G92" s="222" t="s">
        <v>181</v>
      </c>
      <c r="H92" s="223">
        <v>10</v>
      </c>
      <c r="I92" s="224"/>
      <c r="J92" s="225">
        <f>ROUND(I92*H92,2)</f>
        <v>0</v>
      </c>
      <c r="K92" s="221" t="s">
        <v>679</v>
      </c>
      <c r="L92" s="44"/>
      <c r="M92" s="226" t="s">
        <v>79</v>
      </c>
      <c r="N92" s="227" t="s">
        <v>51</v>
      </c>
      <c r="O92" s="80"/>
      <c r="P92" s="228">
        <f>O92*H92</f>
        <v>0</v>
      </c>
      <c r="Q92" s="228">
        <v>0.0018500000000000001</v>
      </c>
      <c r="R92" s="228">
        <f>Q92*H92</f>
        <v>0.018500000000000003</v>
      </c>
      <c r="S92" s="228">
        <v>0</v>
      </c>
      <c r="T92" s="229">
        <f>S92*H92</f>
        <v>0</v>
      </c>
      <c r="AR92" s="17" t="s">
        <v>256</v>
      </c>
      <c r="AT92" s="17" t="s">
        <v>160</v>
      </c>
      <c r="AU92" s="17" t="s">
        <v>90</v>
      </c>
      <c r="AY92" s="17" t="s">
        <v>158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17" t="s">
        <v>88</v>
      </c>
      <c r="BK92" s="230">
        <f>ROUND(I92*H92,2)</f>
        <v>0</v>
      </c>
      <c r="BL92" s="17" t="s">
        <v>256</v>
      </c>
      <c r="BM92" s="17" t="s">
        <v>1044</v>
      </c>
    </row>
    <row r="93" s="1" customFormat="1" ht="16.5" customHeight="1">
      <c r="B93" s="39"/>
      <c r="C93" s="219" t="s">
        <v>90</v>
      </c>
      <c r="D93" s="219" t="s">
        <v>160</v>
      </c>
      <c r="E93" s="220" t="s">
        <v>1045</v>
      </c>
      <c r="F93" s="221" t="s">
        <v>1046</v>
      </c>
      <c r="G93" s="222" t="s">
        <v>181</v>
      </c>
      <c r="H93" s="223">
        <v>5</v>
      </c>
      <c r="I93" s="224"/>
      <c r="J93" s="225">
        <f>ROUND(I93*H93,2)</f>
        <v>0</v>
      </c>
      <c r="K93" s="221" t="s">
        <v>679</v>
      </c>
      <c r="L93" s="44"/>
      <c r="M93" s="226" t="s">
        <v>79</v>
      </c>
      <c r="N93" s="227" t="s">
        <v>51</v>
      </c>
      <c r="O93" s="80"/>
      <c r="P93" s="228">
        <f>O93*H93</f>
        <v>0</v>
      </c>
      <c r="Q93" s="228">
        <v>0.0027000000000000001</v>
      </c>
      <c r="R93" s="228">
        <f>Q93*H93</f>
        <v>0.013500000000000002</v>
      </c>
      <c r="S93" s="228">
        <v>0</v>
      </c>
      <c r="T93" s="229">
        <f>S93*H93</f>
        <v>0</v>
      </c>
      <c r="AR93" s="17" t="s">
        <v>256</v>
      </c>
      <c r="AT93" s="17" t="s">
        <v>160</v>
      </c>
      <c r="AU93" s="17" t="s">
        <v>90</v>
      </c>
      <c r="AY93" s="17" t="s">
        <v>158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17" t="s">
        <v>88</v>
      </c>
      <c r="BK93" s="230">
        <f>ROUND(I93*H93,2)</f>
        <v>0</v>
      </c>
      <c r="BL93" s="17" t="s">
        <v>256</v>
      </c>
      <c r="BM93" s="17" t="s">
        <v>1047</v>
      </c>
    </row>
    <row r="94" s="1" customFormat="1" ht="16.5" customHeight="1">
      <c r="B94" s="39"/>
      <c r="C94" s="219" t="s">
        <v>97</v>
      </c>
      <c r="D94" s="219" t="s">
        <v>160</v>
      </c>
      <c r="E94" s="220" t="s">
        <v>1048</v>
      </c>
      <c r="F94" s="221" t="s">
        <v>1049</v>
      </c>
      <c r="G94" s="222" t="s">
        <v>181</v>
      </c>
      <c r="H94" s="223">
        <v>1</v>
      </c>
      <c r="I94" s="224"/>
      <c r="J94" s="225">
        <f>ROUND(I94*H94,2)</f>
        <v>0</v>
      </c>
      <c r="K94" s="221" t="s">
        <v>679</v>
      </c>
      <c r="L94" s="44"/>
      <c r="M94" s="226" t="s">
        <v>79</v>
      </c>
      <c r="N94" s="227" t="s">
        <v>51</v>
      </c>
      <c r="O94" s="80"/>
      <c r="P94" s="228">
        <f>O94*H94</f>
        <v>0</v>
      </c>
      <c r="Q94" s="228">
        <v>0.0025600000000000002</v>
      </c>
      <c r="R94" s="228">
        <f>Q94*H94</f>
        <v>0.0025600000000000002</v>
      </c>
      <c r="S94" s="228">
        <v>0</v>
      </c>
      <c r="T94" s="229">
        <f>S94*H94</f>
        <v>0</v>
      </c>
      <c r="AR94" s="17" t="s">
        <v>256</v>
      </c>
      <c r="AT94" s="17" t="s">
        <v>160</v>
      </c>
      <c r="AU94" s="17" t="s">
        <v>90</v>
      </c>
      <c r="AY94" s="17" t="s">
        <v>158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88</v>
      </c>
      <c r="BK94" s="230">
        <f>ROUND(I94*H94,2)</f>
        <v>0</v>
      </c>
      <c r="BL94" s="17" t="s">
        <v>256</v>
      </c>
      <c r="BM94" s="17" t="s">
        <v>1050</v>
      </c>
    </row>
    <row r="95" s="1" customFormat="1" ht="16.5" customHeight="1">
      <c r="B95" s="39"/>
      <c r="C95" s="219" t="s">
        <v>100</v>
      </c>
      <c r="D95" s="219" t="s">
        <v>160</v>
      </c>
      <c r="E95" s="220" t="s">
        <v>1051</v>
      </c>
      <c r="F95" s="221" t="s">
        <v>1052</v>
      </c>
      <c r="G95" s="222" t="s">
        <v>721</v>
      </c>
      <c r="H95" s="223">
        <v>1</v>
      </c>
      <c r="I95" s="224"/>
      <c r="J95" s="225">
        <f>ROUND(I95*H95,2)</f>
        <v>0</v>
      </c>
      <c r="K95" s="221" t="s">
        <v>679</v>
      </c>
      <c r="L95" s="44"/>
      <c r="M95" s="226" t="s">
        <v>79</v>
      </c>
      <c r="N95" s="227" t="s">
        <v>51</v>
      </c>
      <c r="O95" s="80"/>
      <c r="P95" s="228">
        <f>O95*H95</f>
        <v>0</v>
      </c>
      <c r="Q95" s="228">
        <v>0.00014999999999999999</v>
      </c>
      <c r="R95" s="228">
        <f>Q95*H95</f>
        <v>0.00014999999999999999</v>
      </c>
      <c r="S95" s="228">
        <v>0</v>
      </c>
      <c r="T95" s="229">
        <f>S95*H95</f>
        <v>0</v>
      </c>
      <c r="AR95" s="17" t="s">
        <v>256</v>
      </c>
      <c r="AT95" s="17" t="s">
        <v>160</v>
      </c>
      <c r="AU95" s="17" t="s">
        <v>90</v>
      </c>
      <c r="AY95" s="17" t="s">
        <v>158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17" t="s">
        <v>88</v>
      </c>
      <c r="BK95" s="230">
        <f>ROUND(I95*H95,2)</f>
        <v>0</v>
      </c>
      <c r="BL95" s="17" t="s">
        <v>256</v>
      </c>
      <c r="BM95" s="17" t="s">
        <v>1053</v>
      </c>
    </row>
    <row r="96" s="1" customFormat="1" ht="16.5" customHeight="1">
      <c r="B96" s="39"/>
      <c r="C96" s="219" t="s">
        <v>103</v>
      </c>
      <c r="D96" s="219" t="s">
        <v>160</v>
      </c>
      <c r="E96" s="220" t="s">
        <v>1054</v>
      </c>
      <c r="F96" s="221" t="s">
        <v>1055</v>
      </c>
      <c r="G96" s="222" t="s">
        <v>341</v>
      </c>
      <c r="H96" s="223">
        <v>2</v>
      </c>
      <c r="I96" s="224"/>
      <c r="J96" s="225">
        <f>ROUND(I96*H96,2)</f>
        <v>0</v>
      </c>
      <c r="K96" s="221" t="s">
        <v>679</v>
      </c>
      <c r="L96" s="44"/>
      <c r="M96" s="226" t="s">
        <v>79</v>
      </c>
      <c r="N96" s="227" t="s">
        <v>51</v>
      </c>
      <c r="O96" s="80"/>
      <c r="P96" s="228">
        <f>O96*H96</f>
        <v>0</v>
      </c>
      <c r="Q96" s="228">
        <v>0.00023000000000000001</v>
      </c>
      <c r="R96" s="228">
        <f>Q96*H96</f>
        <v>0.00046000000000000001</v>
      </c>
      <c r="S96" s="228">
        <v>0</v>
      </c>
      <c r="T96" s="229">
        <f>S96*H96</f>
        <v>0</v>
      </c>
      <c r="AR96" s="17" t="s">
        <v>256</v>
      </c>
      <c r="AT96" s="17" t="s">
        <v>160</v>
      </c>
      <c r="AU96" s="17" t="s">
        <v>90</v>
      </c>
      <c r="AY96" s="17" t="s">
        <v>158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17" t="s">
        <v>88</v>
      </c>
      <c r="BK96" s="230">
        <f>ROUND(I96*H96,2)</f>
        <v>0</v>
      </c>
      <c r="BL96" s="17" t="s">
        <v>256</v>
      </c>
      <c r="BM96" s="17" t="s">
        <v>1056</v>
      </c>
    </row>
    <row r="97" s="1" customFormat="1" ht="16.5" customHeight="1">
      <c r="B97" s="39"/>
      <c r="C97" s="219" t="s">
        <v>106</v>
      </c>
      <c r="D97" s="219" t="s">
        <v>160</v>
      </c>
      <c r="E97" s="220" t="s">
        <v>1057</v>
      </c>
      <c r="F97" s="221" t="s">
        <v>1058</v>
      </c>
      <c r="G97" s="222" t="s">
        <v>181</v>
      </c>
      <c r="H97" s="223">
        <v>15</v>
      </c>
      <c r="I97" s="224"/>
      <c r="J97" s="225">
        <f>ROUND(I97*H97,2)</f>
        <v>0</v>
      </c>
      <c r="K97" s="221" t="s">
        <v>679</v>
      </c>
      <c r="L97" s="44"/>
      <c r="M97" s="226" t="s">
        <v>79</v>
      </c>
      <c r="N97" s="227" t="s">
        <v>51</v>
      </c>
      <c r="O97" s="80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17" t="s">
        <v>256</v>
      </c>
      <c r="AT97" s="17" t="s">
        <v>160</v>
      </c>
      <c r="AU97" s="17" t="s">
        <v>90</v>
      </c>
      <c r="AY97" s="17" t="s">
        <v>158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17" t="s">
        <v>88</v>
      </c>
      <c r="BK97" s="230">
        <f>ROUND(I97*H97,2)</f>
        <v>0</v>
      </c>
      <c r="BL97" s="17" t="s">
        <v>256</v>
      </c>
      <c r="BM97" s="17" t="s">
        <v>1059</v>
      </c>
    </row>
    <row r="98" s="1" customFormat="1" ht="16.5" customHeight="1">
      <c r="B98" s="39"/>
      <c r="C98" s="219" t="s">
        <v>204</v>
      </c>
      <c r="D98" s="219" t="s">
        <v>160</v>
      </c>
      <c r="E98" s="220" t="s">
        <v>1060</v>
      </c>
      <c r="F98" s="221" t="s">
        <v>1061</v>
      </c>
      <c r="G98" s="222" t="s">
        <v>341</v>
      </c>
      <c r="H98" s="223">
        <v>1</v>
      </c>
      <c r="I98" s="224"/>
      <c r="J98" s="225">
        <f>ROUND(I98*H98,2)</f>
        <v>0</v>
      </c>
      <c r="K98" s="221" t="s">
        <v>679</v>
      </c>
      <c r="L98" s="44"/>
      <c r="M98" s="226" t="s">
        <v>79</v>
      </c>
      <c r="N98" s="227" t="s">
        <v>51</v>
      </c>
      <c r="O98" s="80"/>
      <c r="P98" s="228">
        <f>O98*H98</f>
        <v>0</v>
      </c>
      <c r="Q98" s="228">
        <v>0.00055999999999999995</v>
      </c>
      <c r="R98" s="228">
        <f>Q98*H98</f>
        <v>0.00055999999999999995</v>
      </c>
      <c r="S98" s="228">
        <v>0</v>
      </c>
      <c r="T98" s="229">
        <f>S98*H98</f>
        <v>0</v>
      </c>
      <c r="AR98" s="17" t="s">
        <v>256</v>
      </c>
      <c r="AT98" s="17" t="s">
        <v>160</v>
      </c>
      <c r="AU98" s="17" t="s">
        <v>90</v>
      </c>
      <c r="AY98" s="17" t="s">
        <v>158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17" t="s">
        <v>88</v>
      </c>
      <c r="BK98" s="230">
        <f>ROUND(I98*H98,2)</f>
        <v>0</v>
      </c>
      <c r="BL98" s="17" t="s">
        <v>256</v>
      </c>
      <c r="BM98" s="17" t="s">
        <v>1062</v>
      </c>
    </row>
    <row r="99" s="1" customFormat="1" ht="16.5" customHeight="1">
      <c r="B99" s="39"/>
      <c r="C99" s="219" t="s">
        <v>209</v>
      </c>
      <c r="D99" s="219" t="s">
        <v>160</v>
      </c>
      <c r="E99" s="220" t="s">
        <v>1063</v>
      </c>
      <c r="F99" s="221" t="s">
        <v>1064</v>
      </c>
      <c r="G99" s="222" t="s">
        <v>341</v>
      </c>
      <c r="H99" s="223">
        <v>4</v>
      </c>
      <c r="I99" s="224"/>
      <c r="J99" s="225">
        <f>ROUND(I99*H99,2)</f>
        <v>0</v>
      </c>
      <c r="K99" s="221" t="s">
        <v>679</v>
      </c>
      <c r="L99" s="44"/>
      <c r="M99" s="226" t="s">
        <v>79</v>
      </c>
      <c r="N99" s="227" t="s">
        <v>51</v>
      </c>
      <c r="O99" s="80"/>
      <c r="P99" s="228">
        <f>O99*H99</f>
        <v>0</v>
      </c>
      <c r="Q99" s="228">
        <v>0.00038000000000000002</v>
      </c>
      <c r="R99" s="228">
        <f>Q99*H99</f>
        <v>0.0015200000000000001</v>
      </c>
      <c r="S99" s="228">
        <v>0</v>
      </c>
      <c r="T99" s="229">
        <f>S99*H99</f>
        <v>0</v>
      </c>
      <c r="AR99" s="17" t="s">
        <v>256</v>
      </c>
      <c r="AT99" s="17" t="s">
        <v>160</v>
      </c>
      <c r="AU99" s="17" t="s">
        <v>90</v>
      </c>
      <c r="AY99" s="17" t="s">
        <v>158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17" t="s">
        <v>88</v>
      </c>
      <c r="BK99" s="230">
        <f>ROUND(I99*H99,2)</f>
        <v>0</v>
      </c>
      <c r="BL99" s="17" t="s">
        <v>256</v>
      </c>
      <c r="BM99" s="17" t="s">
        <v>1065</v>
      </c>
    </row>
    <row r="100" s="1" customFormat="1" ht="16.5" customHeight="1">
      <c r="B100" s="39"/>
      <c r="C100" s="219" t="s">
        <v>192</v>
      </c>
      <c r="D100" s="219" t="s">
        <v>160</v>
      </c>
      <c r="E100" s="220" t="s">
        <v>1066</v>
      </c>
      <c r="F100" s="221" t="s">
        <v>1067</v>
      </c>
      <c r="G100" s="222" t="s">
        <v>721</v>
      </c>
      <c r="H100" s="223">
        <v>1</v>
      </c>
      <c r="I100" s="224"/>
      <c r="J100" s="225">
        <f>ROUND(I100*H100,2)</f>
        <v>0</v>
      </c>
      <c r="K100" s="221" t="s">
        <v>679</v>
      </c>
      <c r="L100" s="44"/>
      <c r="M100" s="226" t="s">
        <v>79</v>
      </c>
      <c r="N100" s="227" t="s">
        <v>51</v>
      </c>
      <c r="O100" s="80"/>
      <c r="P100" s="228">
        <f>O100*H100</f>
        <v>0</v>
      </c>
      <c r="Q100" s="228">
        <v>0.002</v>
      </c>
      <c r="R100" s="228">
        <f>Q100*H100</f>
        <v>0.002</v>
      </c>
      <c r="S100" s="228">
        <v>0</v>
      </c>
      <c r="T100" s="229">
        <f>S100*H100</f>
        <v>0</v>
      </c>
      <c r="AR100" s="17" t="s">
        <v>256</v>
      </c>
      <c r="AT100" s="17" t="s">
        <v>160</v>
      </c>
      <c r="AU100" s="17" t="s">
        <v>90</v>
      </c>
      <c r="AY100" s="17" t="s">
        <v>158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17" t="s">
        <v>88</v>
      </c>
      <c r="BK100" s="230">
        <f>ROUND(I100*H100,2)</f>
        <v>0</v>
      </c>
      <c r="BL100" s="17" t="s">
        <v>256</v>
      </c>
      <c r="BM100" s="17" t="s">
        <v>1068</v>
      </c>
    </row>
    <row r="101" s="1" customFormat="1" ht="22.5" customHeight="1">
      <c r="B101" s="39"/>
      <c r="C101" s="219" t="s">
        <v>218</v>
      </c>
      <c r="D101" s="219" t="s">
        <v>160</v>
      </c>
      <c r="E101" s="220" t="s">
        <v>1069</v>
      </c>
      <c r="F101" s="221" t="s">
        <v>1070</v>
      </c>
      <c r="G101" s="222" t="s">
        <v>207</v>
      </c>
      <c r="H101" s="223">
        <v>0.039</v>
      </c>
      <c r="I101" s="224"/>
      <c r="J101" s="225">
        <f>ROUND(I101*H101,2)</f>
        <v>0</v>
      </c>
      <c r="K101" s="221" t="s">
        <v>679</v>
      </c>
      <c r="L101" s="44"/>
      <c r="M101" s="226" t="s">
        <v>79</v>
      </c>
      <c r="N101" s="227" t="s">
        <v>51</v>
      </c>
      <c r="O101" s="80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17" t="s">
        <v>256</v>
      </c>
      <c r="AT101" s="17" t="s">
        <v>160</v>
      </c>
      <c r="AU101" s="17" t="s">
        <v>90</v>
      </c>
      <c r="AY101" s="17" t="s">
        <v>158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17" t="s">
        <v>88</v>
      </c>
      <c r="BK101" s="230">
        <f>ROUND(I101*H101,2)</f>
        <v>0</v>
      </c>
      <c r="BL101" s="17" t="s">
        <v>256</v>
      </c>
      <c r="BM101" s="17" t="s">
        <v>1071</v>
      </c>
    </row>
    <row r="102" s="11" customFormat="1" ht="22.8" customHeight="1">
      <c r="B102" s="203"/>
      <c r="C102" s="204"/>
      <c r="D102" s="205" t="s">
        <v>80</v>
      </c>
      <c r="E102" s="217" t="s">
        <v>547</v>
      </c>
      <c r="F102" s="217" t="s">
        <v>548</v>
      </c>
      <c r="G102" s="204"/>
      <c r="H102" s="204"/>
      <c r="I102" s="207"/>
      <c r="J102" s="218">
        <f>BK102</f>
        <v>0</v>
      </c>
      <c r="K102" s="204"/>
      <c r="L102" s="209"/>
      <c r="M102" s="210"/>
      <c r="N102" s="211"/>
      <c r="O102" s="211"/>
      <c r="P102" s="212">
        <f>SUM(P103:P104)</f>
        <v>0</v>
      </c>
      <c r="Q102" s="211"/>
      <c r="R102" s="212">
        <f>SUM(R103:R104)</f>
        <v>0.00060000000000000006</v>
      </c>
      <c r="S102" s="211"/>
      <c r="T102" s="213">
        <f>SUM(T103:T104)</f>
        <v>0</v>
      </c>
      <c r="AR102" s="214" t="s">
        <v>90</v>
      </c>
      <c r="AT102" s="215" t="s">
        <v>80</v>
      </c>
      <c r="AU102" s="215" t="s">
        <v>88</v>
      </c>
      <c r="AY102" s="214" t="s">
        <v>158</v>
      </c>
      <c r="BK102" s="216">
        <f>SUM(BK103:BK104)</f>
        <v>0</v>
      </c>
    </row>
    <row r="103" s="1" customFormat="1" ht="16.5" customHeight="1">
      <c r="B103" s="39"/>
      <c r="C103" s="219" t="s">
        <v>229</v>
      </c>
      <c r="D103" s="219" t="s">
        <v>160</v>
      </c>
      <c r="E103" s="220" t="s">
        <v>1072</v>
      </c>
      <c r="F103" s="221" t="s">
        <v>1073</v>
      </c>
      <c r="G103" s="222" t="s">
        <v>181</v>
      </c>
      <c r="H103" s="223">
        <v>15</v>
      </c>
      <c r="I103" s="224"/>
      <c r="J103" s="225">
        <f>ROUND(I103*H103,2)</f>
        <v>0</v>
      </c>
      <c r="K103" s="221" t="s">
        <v>679</v>
      </c>
      <c r="L103" s="44"/>
      <c r="M103" s="226" t="s">
        <v>79</v>
      </c>
      <c r="N103" s="227" t="s">
        <v>51</v>
      </c>
      <c r="O103" s="80"/>
      <c r="P103" s="228">
        <f>O103*H103</f>
        <v>0</v>
      </c>
      <c r="Q103" s="228">
        <v>2.0000000000000002E-05</v>
      </c>
      <c r="R103" s="228">
        <f>Q103*H103</f>
        <v>0.00030000000000000003</v>
      </c>
      <c r="S103" s="228">
        <v>0</v>
      </c>
      <c r="T103" s="229">
        <f>S103*H103</f>
        <v>0</v>
      </c>
      <c r="AR103" s="17" t="s">
        <v>256</v>
      </c>
      <c r="AT103" s="17" t="s">
        <v>160</v>
      </c>
      <c r="AU103" s="17" t="s">
        <v>90</v>
      </c>
      <c r="AY103" s="17" t="s">
        <v>158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17" t="s">
        <v>88</v>
      </c>
      <c r="BK103" s="230">
        <f>ROUND(I103*H103,2)</f>
        <v>0</v>
      </c>
      <c r="BL103" s="17" t="s">
        <v>256</v>
      </c>
      <c r="BM103" s="17" t="s">
        <v>1074</v>
      </c>
    </row>
    <row r="104" s="1" customFormat="1" ht="16.5" customHeight="1">
      <c r="B104" s="39"/>
      <c r="C104" s="219" t="s">
        <v>234</v>
      </c>
      <c r="D104" s="219" t="s">
        <v>160</v>
      </c>
      <c r="E104" s="220" t="s">
        <v>1075</v>
      </c>
      <c r="F104" s="221" t="s">
        <v>1076</v>
      </c>
      <c r="G104" s="222" t="s">
        <v>181</v>
      </c>
      <c r="H104" s="223">
        <v>15</v>
      </c>
      <c r="I104" s="224"/>
      <c r="J104" s="225">
        <f>ROUND(I104*H104,2)</f>
        <v>0</v>
      </c>
      <c r="K104" s="221" t="s">
        <v>679</v>
      </c>
      <c r="L104" s="44"/>
      <c r="M104" s="226" t="s">
        <v>79</v>
      </c>
      <c r="N104" s="227" t="s">
        <v>51</v>
      </c>
      <c r="O104" s="80"/>
      <c r="P104" s="228">
        <f>O104*H104</f>
        <v>0</v>
      </c>
      <c r="Q104" s="228">
        <v>2.0000000000000002E-05</v>
      </c>
      <c r="R104" s="228">
        <f>Q104*H104</f>
        <v>0.00030000000000000003</v>
      </c>
      <c r="S104" s="228">
        <v>0</v>
      </c>
      <c r="T104" s="229">
        <f>S104*H104</f>
        <v>0</v>
      </c>
      <c r="AR104" s="17" t="s">
        <v>256</v>
      </c>
      <c r="AT104" s="17" t="s">
        <v>160</v>
      </c>
      <c r="AU104" s="17" t="s">
        <v>90</v>
      </c>
      <c r="AY104" s="17" t="s">
        <v>158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17" t="s">
        <v>88</v>
      </c>
      <c r="BK104" s="230">
        <f>ROUND(I104*H104,2)</f>
        <v>0</v>
      </c>
      <c r="BL104" s="17" t="s">
        <v>256</v>
      </c>
      <c r="BM104" s="17" t="s">
        <v>1077</v>
      </c>
    </row>
    <row r="105" s="11" customFormat="1" ht="25.92" customHeight="1">
      <c r="B105" s="203"/>
      <c r="C105" s="204"/>
      <c r="D105" s="205" t="s">
        <v>80</v>
      </c>
      <c r="E105" s="206" t="s">
        <v>771</v>
      </c>
      <c r="F105" s="206" t="s">
        <v>772</v>
      </c>
      <c r="G105" s="204"/>
      <c r="H105" s="204"/>
      <c r="I105" s="207"/>
      <c r="J105" s="208">
        <f>BK105</f>
        <v>0</v>
      </c>
      <c r="K105" s="204"/>
      <c r="L105" s="209"/>
      <c r="M105" s="210"/>
      <c r="N105" s="211"/>
      <c r="O105" s="211"/>
      <c r="P105" s="212">
        <f>P106</f>
        <v>0</v>
      </c>
      <c r="Q105" s="211"/>
      <c r="R105" s="212">
        <f>R106</f>
        <v>0</v>
      </c>
      <c r="S105" s="211"/>
      <c r="T105" s="213">
        <f>T106</f>
        <v>0</v>
      </c>
      <c r="AR105" s="214" t="s">
        <v>100</v>
      </c>
      <c r="AT105" s="215" t="s">
        <v>80</v>
      </c>
      <c r="AU105" s="215" t="s">
        <v>81</v>
      </c>
      <c r="AY105" s="214" t="s">
        <v>158</v>
      </c>
      <c r="BK105" s="216">
        <f>BK106</f>
        <v>0</v>
      </c>
    </row>
    <row r="106" s="1" customFormat="1" ht="16.5" customHeight="1">
      <c r="B106" s="39"/>
      <c r="C106" s="219" t="s">
        <v>239</v>
      </c>
      <c r="D106" s="219" t="s">
        <v>160</v>
      </c>
      <c r="E106" s="220" t="s">
        <v>1078</v>
      </c>
      <c r="F106" s="221" t="s">
        <v>1079</v>
      </c>
      <c r="G106" s="222" t="s">
        <v>752</v>
      </c>
      <c r="H106" s="223">
        <v>8</v>
      </c>
      <c r="I106" s="224"/>
      <c r="J106" s="225">
        <f>ROUND(I106*H106,2)</f>
        <v>0</v>
      </c>
      <c r="K106" s="221" t="s">
        <v>679</v>
      </c>
      <c r="L106" s="44"/>
      <c r="M106" s="278" t="s">
        <v>79</v>
      </c>
      <c r="N106" s="279" t="s">
        <v>51</v>
      </c>
      <c r="O106" s="280"/>
      <c r="P106" s="281">
        <f>O106*H106</f>
        <v>0</v>
      </c>
      <c r="Q106" s="281">
        <v>0</v>
      </c>
      <c r="R106" s="281">
        <f>Q106*H106</f>
        <v>0</v>
      </c>
      <c r="S106" s="281">
        <v>0</v>
      </c>
      <c r="T106" s="282">
        <f>S106*H106</f>
        <v>0</v>
      </c>
      <c r="AR106" s="17" t="s">
        <v>775</v>
      </c>
      <c r="AT106" s="17" t="s">
        <v>160</v>
      </c>
      <c r="AU106" s="17" t="s">
        <v>88</v>
      </c>
      <c r="AY106" s="17" t="s">
        <v>158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17" t="s">
        <v>88</v>
      </c>
      <c r="BK106" s="230">
        <f>ROUND(I106*H106,2)</f>
        <v>0</v>
      </c>
      <c r="BL106" s="17" t="s">
        <v>775</v>
      </c>
      <c r="BM106" s="17" t="s">
        <v>1080</v>
      </c>
    </row>
    <row r="107" s="1" customFormat="1" ht="6.96" customHeight="1">
      <c r="B107" s="58"/>
      <c r="C107" s="59"/>
      <c r="D107" s="59"/>
      <c r="E107" s="59"/>
      <c r="F107" s="59"/>
      <c r="G107" s="59"/>
      <c r="H107" s="59"/>
      <c r="I107" s="170"/>
      <c r="J107" s="59"/>
      <c r="K107" s="59"/>
      <c r="L107" s="44"/>
    </row>
  </sheetData>
  <sheetProtection sheet="1" autoFilter="0" formatColumns="0" formatRows="0" objects="1" scenarios="1" spinCount="100000" saltValue="lMz+8PzuJMnwJq5xO/L9WS15VvlVIqX041pHKWMF4yCws64WcA4LHNB+RnIbL4t/vwnsSfyw+nWlLkfNs9d43g==" hashValue="HzSC+8GcrDiQUVMb6dgJMDRJGemawF57UAfewwYAoRF4hBaunjWsvgsIPE+NUtv6pw7l0APJwbIpU9AZl4asJg==" algorithmName="SHA-512" password="CC35"/>
  <autoFilter ref="C88:K1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112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90</v>
      </c>
    </row>
    <row r="4" ht="24.96" customHeight="1">
      <c r="B4" s="20"/>
      <c r="D4" s="140" t="s">
        <v>119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Stavební úpravy ZŠ - učebna chemie a WC imobilní, ul. Letců R.A.F., Nymburk</v>
      </c>
      <c r="F7" s="141"/>
      <c r="G7" s="141"/>
      <c r="H7" s="141"/>
      <c r="L7" s="20"/>
    </row>
    <row r="8" ht="12" customHeight="1">
      <c r="B8" s="20"/>
      <c r="D8" s="141" t="s">
        <v>120</v>
      </c>
      <c r="L8" s="20"/>
    </row>
    <row r="9" s="1" customFormat="1" ht="16.5" customHeight="1">
      <c r="B9" s="44"/>
      <c r="E9" s="142" t="s">
        <v>1081</v>
      </c>
      <c r="F9" s="1"/>
      <c r="G9" s="1"/>
      <c r="H9" s="1"/>
      <c r="I9" s="143"/>
      <c r="L9" s="44"/>
    </row>
    <row r="10" s="1" customFormat="1" ht="12" customHeight="1">
      <c r="B10" s="44"/>
      <c r="D10" s="141" t="s">
        <v>122</v>
      </c>
      <c r="I10" s="143"/>
      <c r="L10" s="44"/>
    </row>
    <row r="11" s="1" customFormat="1" ht="36.96" customHeight="1">
      <c r="B11" s="44"/>
      <c r="E11" s="144" t="s">
        <v>123</v>
      </c>
      <c r="F11" s="1"/>
      <c r="G11" s="1"/>
      <c r="H11" s="1"/>
      <c r="I11" s="143"/>
      <c r="L11" s="44"/>
    </row>
    <row r="12" s="1" customFormat="1">
      <c r="B12" s="44"/>
      <c r="I12" s="143"/>
      <c r="L12" s="44"/>
    </row>
    <row r="13" s="1" customFormat="1" ht="12" customHeight="1">
      <c r="B13" s="44"/>
      <c r="D13" s="141" t="s">
        <v>18</v>
      </c>
      <c r="F13" s="17" t="s">
        <v>19</v>
      </c>
      <c r="I13" s="145" t="s">
        <v>20</v>
      </c>
      <c r="J13" s="17" t="s">
        <v>21</v>
      </c>
      <c r="L13" s="44"/>
    </row>
    <row r="14" s="1" customFormat="1" ht="12" customHeight="1">
      <c r="B14" s="44"/>
      <c r="D14" s="141" t="s">
        <v>22</v>
      </c>
      <c r="F14" s="17" t="s">
        <v>23</v>
      </c>
      <c r="I14" s="145" t="s">
        <v>24</v>
      </c>
      <c r="J14" s="146" t="str">
        <f>'Rekapitulace stavby'!AN8</f>
        <v>12. 11. 2020</v>
      </c>
      <c r="L14" s="44"/>
    </row>
    <row r="15" s="1" customFormat="1" ht="21.84" customHeight="1">
      <c r="B15" s="44"/>
      <c r="D15" s="147" t="s">
        <v>26</v>
      </c>
      <c r="F15" s="148" t="s">
        <v>27</v>
      </c>
      <c r="I15" s="149" t="s">
        <v>28</v>
      </c>
      <c r="J15" s="148" t="s">
        <v>29</v>
      </c>
      <c r="L15" s="44"/>
    </row>
    <row r="16" s="1" customFormat="1" ht="12" customHeight="1">
      <c r="B16" s="44"/>
      <c r="D16" s="141" t="s">
        <v>30</v>
      </c>
      <c r="I16" s="145" t="s">
        <v>31</v>
      </c>
      <c r="J16" s="17" t="s">
        <v>32</v>
      </c>
      <c r="L16" s="44"/>
    </row>
    <row r="17" s="1" customFormat="1" ht="18" customHeight="1">
      <c r="B17" s="44"/>
      <c r="E17" s="17" t="s">
        <v>33</v>
      </c>
      <c r="I17" s="145" t="s">
        <v>34</v>
      </c>
      <c r="J17" s="17" t="s">
        <v>35</v>
      </c>
      <c r="L17" s="44"/>
    </row>
    <row r="18" s="1" customFormat="1" ht="6.96" customHeight="1">
      <c r="B18" s="44"/>
      <c r="I18" s="143"/>
      <c r="L18" s="44"/>
    </row>
    <row r="19" s="1" customFormat="1" ht="12" customHeight="1">
      <c r="B19" s="44"/>
      <c r="D19" s="141" t="s">
        <v>36</v>
      </c>
      <c r="I19" s="145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5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3"/>
      <c r="L21" s="44"/>
    </row>
    <row r="22" s="1" customFormat="1" ht="12" customHeight="1">
      <c r="B22" s="44"/>
      <c r="D22" s="141" t="s">
        <v>38</v>
      </c>
      <c r="I22" s="145" t="s">
        <v>31</v>
      </c>
      <c r="J22" s="17" t="s">
        <v>39</v>
      </c>
      <c r="L22" s="44"/>
    </row>
    <row r="23" s="1" customFormat="1" ht="18" customHeight="1">
      <c r="B23" s="44"/>
      <c r="E23" s="17" t="s">
        <v>40</v>
      </c>
      <c r="I23" s="145" t="s">
        <v>34</v>
      </c>
      <c r="J23" s="17" t="s">
        <v>41</v>
      </c>
      <c r="L23" s="44"/>
    </row>
    <row r="24" s="1" customFormat="1" ht="6.96" customHeight="1">
      <c r="B24" s="44"/>
      <c r="I24" s="143"/>
      <c r="L24" s="44"/>
    </row>
    <row r="25" s="1" customFormat="1" ht="12" customHeight="1">
      <c r="B25" s="44"/>
      <c r="D25" s="141" t="s">
        <v>43</v>
      </c>
      <c r="I25" s="145" t="s">
        <v>31</v>
      </c>
      <c r="J25" s="17" t="s">
        <v>39</v>
      </c>
      <c r="L25" s="44"/>
    </row>
    <row r="26" s="1" customFormat="1" ht="18" customHeight="1">
      <c r="B26" s="44"/>
      <c r="E26" s="17" t="s">
        <v>40</v>
      </c>
      <c r="I26" s="145" t="s">
        <v>34</v>
      </c>
      <c r="J26" s="17" t="s">
        <v>41</v>
      </c>
      <c r="L26" s="44"/>
    </row>
    <row r="27" s="1" customFormat="1" ht="6.96" customHeight="1">
      <c r="B27" s="44"/>
      <c r="I27" s="143"/>
      <c r="L27" s="44"/>
    </row>
    <row r="28" s="1" customFormat="1" ht="12" customHeight="1">
      <c r="B28" s="44"/>
      <c r="D28" s="141" t="s">
        <v>44</v>
      </c>
      <c r="I28" s="143"/>
      <c r="L28" s="44"/>
    </row>
    <row r="29" s="7" customFormat="1" ht="16.5" customHeight="1">
      <c r="B29" s="150"/>
      <c r="E29" s="151" t="s">
        <v>79</v>
      </c>
      <c r="F29" s="151"/>
      <c r="G29" s="151"/>
      <c r="H29" s="151"/>
      <c r="I29" s="152"/>
      <c r="L29" s="150"/>
    </row>
    <row r="30" s="1" customFormat="1" ht="6.96" customHeight="1">
      <c r="B30" s="44"/>
      <c r="I30" s="143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3"/>
      <c r="J31" s="72"/>
      <c r="K31" s="72"/>
      <c r="L31" s="44"/>
    </row>
    <row r="32" s="1" customFormat="1" ht="25.44" customHeight="1">
      <c r="B32" s="44"/>
      <c r="D32" s="154" t="s">
        <v>46</v>
      </c>
      <c r="I32" s="143"/>
      <c r="J32" s="155">
        <f>ROUND(J98,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3"/>
      <c r="J33" s="72"/>
      <c r="K33" s="72"/>
      <c r="L33" s="44"/>
    </row>
    <row r="34" s="1" customFormat="1" ht="14.4" customHeight="1">
      <c r="B34" s="44"/>
      <c r="F34" s="156" t="s">
        <v>48</v>
      </c>
      <c r="I34" s="157" t="s">
        <v>47</v>
      </c>
      <c r="J34" s="156" t="s">
        <v>49</v>
      </c>
      <c r="L34" s="44"/>
    </row>
    <row r="35" s="1" customFormat="1" ht="14.4" customHeight="1">
      <c r="B35" s="44"/>
      <c r="D35" s="141" t="s">
        <v>50</v>
      </c>
      <c r="E35" s="141" t="s">
        <v>51</v>
      </c>
      <c r="F35" s="158">
        <f>ROUND((SUM(BE98:BE469)),  2)</f>
        <v>0</v>
      </c>
      <c r="I35" s="159">
        <v>0.20999999999999999</v>
      </c>
      <c r="J35" s="158">
        <f>ROUND(((SUM(BE98:BE469))*I35),  2)</f>
        <v>0</v>
      </c>
      <c r="L35" s="44"/>
    </row>
    <row r="36" s="1" customFormat="1" ht="14.4" customHeight="1">
      <c r="B36" s="44"/>
      <c r="E36" s="141" t="s">
        <v>52</v>
      </c>
      <c r="F36" s="158">
        <f>ROUND((SUM(BF98:BF469)),  2)</f>
        <v>0</v>
      </c>
      <c r="I36" s="159">
        <v>0.14999999999999999</v>
      </c>
      <c r="J36" s="158">
        <f>ROUND(((SUM(BF98:BF469))*I36),  2)</f>
        <v>0</v>
      </c>
      <c r="L36" s="44"/>
    </row>
    <row r="37" hidden="1" s="1" customFormat="1" ht="14.4" customHeight="1">
      <c r="B37" s="44"/>
      <c r="E37" s="141" t="s">
        <v>53</v>
      </c>
      <c r="F37" s="158">
        <f>ROUND((SUM(BG98:BG469)),  2)</f>
        <v>0</v>
      </c>
      <c r="I37" s="159">
        <v>0.20999999999999999</v>
      </c>
      <c r="J37" s="158">
        <f>0</f>
        <v>0</v>
      </c>
      <c r="L37" s="44"/>
    </row>
    <row r="38" hidden="1" s="1" customFormat="1" ht="14.4" customHeight="1">
      <c r="B38" s="44"/>
      <c r="E38" s="141" t="s">
        <v>54</v>
      </c>
      <c r="F38" s="158">
        <f>ROUND((SUM(BH98:BH469)),  2)</f>
        <v>0</v>
      </c>
      <c r="I38" s="159">
        <v>0.14999999999999999</v>
      </c>
      <c r="J38" s="158">
        <f>0</f>
        <v>0</v>
      </c>
      <c r="L38" s="44"/>
    </row>
    <row r="39" hidden="1" s="1" customFormat="1" ht="14.4" customHeight="1">
      <c r="B39" s="44"/>
      <c r="E39" s="141" t="s">
        <v>55</v>
      </c>
      <c r="F39" s="158">
        <f>ROUND((SUM(BI98:BI469)),  2)</f>
        <v>0</v>
      </c>
      <c r="I39" s="159">
        <v>0</v>
      </c>
      <c r="J39" s="158">
        <f>0</f>
        <v>0</v>
      </c>
      <c r="L39" s="44"/>
    </row>
    <row r="40" s="1" customFormat="1" ht="6.96" customHeight="1">
      <c r="B40" s="44"/>
      <c r="I40" s="143"/>
      <c r="L40" s="44"/>
    </row>
    <row r="41" s="1" customFormat="1" ht="25.44" customHeight="1">
      <c r="B41" s="44"/>
      <c r="C41" s="160"/>
      <c r="D41" s="161" t="s">
        <v>56</v>
      </c>
      <c r="E41" s="162"/>
      <c r="F41" s="162"/>
      <c r="G41" s="163" t="s">
        <v>57</v>
      </c>
      <c r="H41" s="164" t="s">
        <v>58</v>
      </c>
      <c r="I41" s="165"/>
      <c r="J41" s="166">
        <f>SUM(J32:J39)</f>
        <v>0</v>
      </c>
      <c r="K41" s="167"/>
      <c r="L41" s="44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4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4"/>
    </row>
    <row r="47" s="1" customFormat="1" ht="24.96" customHeight="1">
      <c r="B47" s="39"/>
      <c r="C47" s="23" t="s">
        <v>125</v>
      </c>
      <c r="D47" s="40"/>
      <c r="E47" s="40"/>
      <c r="F47" s="40"/>
      <c r="G47" s="40"/>
      <c r="H47" s="40"/>
      <c r="I47" s="143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3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3"/>
      <c r="J49" s="40"/>
      <c r="K49" s="40"/>
      <c r="L49" s="44"/>
    </row>
    <row r="50" s="1" customFormat="1" ht="16.5" customHeight="1">
      <c r="B50" s="39"/>
      <c r="C50" s="40"/>
      <c r="D50" s="40"/>
      <c r="E50" s="174" t="str">
        <f>E7</f>
        <v>Stavební úpravy ZŠ - učebna chemie a WC imobilní, ul. Letců R.A.F., Nymburk</v>
      </c>
      <c r="F50" s="32"/>
      <c r="G50" s="32"/>
      <c r="H50" s="32"/>
      <c r="I50" s="143"/>
      <c r="J50" s="40"/>
      <c r="K50" s="40"/>
      <c r="L50" s="44"/>
    </row>
    <row r="51" ht="12" customHeight="1">
      <c r="B51" s="21"/>
      <c r="C51" s="32" t="s">
        <v>120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9"/>
      <c r="C52" s="40"/>
      <c r="D52" s="40"/>
      <c r="E52" s="174" t="s">
        <v>1081</v>
      </c>
      <c r="F52" s="40"/>
      <c r="G52" s="40"/>
      <c r="H52" s="40"/>
      <c r="I52" s="143"/>
      <c r="J52" s="40"/>
      <c r="K52" s="40"/>
      <c r="L52" s="44"/>
    </row>
    <row r="53" s="1" customFormat="1" ht="12" customHeight="1">
      <c r="B53" s="39"/>
      <c r="C53" s="32" t="s">
        <v>122</v>
      </c>
      <c r="D53" s="40"/>
      <c r="E53" s="40"/>
      <c r="F53" s="40"/>
      <c r="G53" s="40"/>
      <c r="H53" s="40"/>
      <c r="I53" s="143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1 - stavební práce</v>
      </c>
      <c r="F54" s="40"/>
      <c r="G54" s="40"/>
      <c r="H54" s="40"/>
      <c r="I54" s="143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3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>ul. Letců R.A.F., Nymburk</v>
      </c>
      <c r="G56" s="40"/>
      <c r="H56" s="40"/>
      <c r="I56" s="145" t="s">
        <v>24</v>
      </c>
      <c r="J56" s="68" t="str">
        <f>IF(J14="","",J14)</f>
        <v>12. 11. 2020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3"/>
      <c r="J57" s="40"/>
      <c r="K57" s="40"/>
      <c r="L57" s="44"/>
    </row>
    <row r="58" s="1" customFormat="1" ht="24.9" customHeight="1">
      <c r="B58" s="39"/>
      <c r="C58" s="32" t="s">
        <v>30</v>
      </c>
      <c r="D58" s="40"/>
      <c r="E58" s="40"/>
      <c r="F58" s="27" t="str">
        <f>E17</f>
        <v>ZŠ a MŠ Letců R.A.F. 1989 - p.o. Nymburk</v>
      </c>
      <c r="G58" s="40"/>
      <c r="H58" s="40"/>
      <c r="I58" s="145" t="s">
        <v>38</v>
      </c>
      <c r="J58" s="37" t="str">
        <f>E23</f>
        <v xml:space="preserve">S atelier s.r.o., Palackého 920, Náchod   </v>
      </c>
      <c r="K58" s="40"/>
      <c r="L58" s="44"/>
    </row>
    <row r="59" s="1" customFormat="1" ht="24.9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5" t="s">
        <v>43</v>
      </c>
      <c r="J59" s="37" t="str">
        <f>E26</f>
        <v xml:space="preserve">S atelier s.r.o., Palackého 920, Náchod   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3"/>
      <c r="J60" s="40"/>
      <c r="K60" s="40"/>
      <c r="L60" s="44"/>
    </row>
    <row r="61" s="1" customFormat="1" ht="29.28" customHeight="1">
      <c r="B61" s="39"/>
      <c r="C61" s="175" t="s">
        <v>126</v>
      </c>
      <c r="D61" s="176"/>
      <c r="E61" s="176"/>
      <c r="F61" s="176"/>
      <c r="G61" s="176"/>
      <c r="H61" s="176"/>
      <c r="I61" s="177"/>
      <c r="J61" s="178" t="s">
        <v>127</v>
      </c>
      <c r="K61" s="176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3"/>
      <c r="J62" s="40"/>
      <c r="K62" s="40"/>
      <c r="L62" s="44"/>
    </row>
    <row r="63" s="1" customFormat="1" ht="22.8" customHeight="1">
      <c r="B63" s="39"/>
      <c r="C63" s="179" t="s">
        <v>78</v>
      </c>
      <c r="D63" s="40"/>
      <c r="E63" s="40"/>
      <c r="F63" s="40"/>
      <c r="G63" s="40"/>
      <c r="H63" s="40"/>
      <c r="I63" s="143"/>
      <c r="J63" s="98">
        <f>J98</f>
        <v>0</v>
      </c>
      <c r="K63" s="40"/>
      <c r="L63" s="44"/>
      <c r="AU63" s="17" t="s">
        <v>128</v>
      </c>
    </row>
    <row r="64" s="8" customFormat="1" ht="24.96" customHeight="1">
      <c r="B64" s="180"/>
      <c r="C64" s="181"/>
      <c r="D64" s="182" t="s">
        <v>129</v>
      </c>
      <c r="E64" s="183"/>
      <c r="F64" s="183"/>
      <c r="G64" s="183"/>
      <c r="H64" s="183"/>
      <c r="I64" s="184"/>
      <c r="J64" s="185">
        <f>J99</f>
        <v>0</v>
      </c>
      <c r="K64" s="181"/>
      <c r="L64" s="186"/>
    </row>
    <row r="65" s="9" customFormat="1" ht="19.92" customHeight="1">
      <c r="B65" s="187"/>
      <c r="C65" s="122"/>
      <c r="D65" s="188" t="s">
        <v>1082</v>
      </c>
      <c r="E65" s="189"/>
      <c r="F65" s="189"/>
      <c r="G65" s="189"/>
      <c r="H65" s="189"/>
      <c r="I65" s="190"/>
      <c r="J65" s="191">
        <f>J100</f>
        <v>0</v>
      </c>
      <c r="K65" s="122"/>
      <c r="L65" s="192"/>
    </row>
    <row r="66" s="9" customFormat="1" ht="19.92" customHeight="1">
      <c r="B66" s="187"/>
      <c r="C66" s="122"/>
      <c r="D66" s="188" t="s">
        <v>130</v>
      </c>
      <c r="E66" s="189"/>
      <c r="F66" s="189"/>
      <c r="G66" s="189"/>
      <c r="H66" s="189"/>
      <c r="I66" s="190"/>
      <c r="J66" s="191">
        <f>J105</f>
        <v>0</v>
      </c>
      <c r="K66" s="122"/>
      <c r="L66" s="192"/>
    </row>
    <row r="67" s="9" customFormat="1" ht="19.92" customHeight="1">
      <c r="B67" s="187"/>
      <c r="C67" s="122"/>
      <c r="D67" s="188" t="s">
        <v>131</v>
      </c>
      <c r="E67" s="189"/>
      <c r="F67" s="189"/>
      <c r="G67" s="189"/>
      <c r="H67" s="189"/>
      <c r="I67" s="190"/>
      <c r="J67" s="191">
        <f>J149</f>
        <v>0</v>
      </c>
      <c r="K67" s="122"/>
      <c r="L67" s="192"/>
    </row>
    <row r="68" s="9" customFormat="1" ht="19.92" customHeight="1">
      <c r="B68" s="187"/>
      <c r="C68" s="122"/>
      <c r="D68" s="188" t="s">
        <v>132</v>
      </c>
      <c r="E68" s="189"/>
      <c r="F68" s="189"/>
      <c r="G68" s="189"/>
      <c r="H68" s="189"/>
      <c r="I68" s="190"/>
      <c r="J68" s="191">
        <f>J204</f>
        <v>0</v>
      </c>
      <c r="K68" s="122"/>
      <c r="L68" s="192"/>
    </row>
    <row r="69" s="9" customFormat="1" ht="19.92" customHeight="1">
      <c r="B69" s="187"/>
      <c r="C69" s="122"/>
      <c r="D69" s="188" t="s">
        <v>133</v>
      </c>
      <c r="E69" s="189"/>
      <c r="F69" s="189"/>
      <c r="G69" s="189"/>
      <c r="H69" s="189"/>
      <c r="I69" s="190"/>
      <c r="J69" s="191">
        <f>J218</f>
        <v>0</v>
      </c>
      <c r="K69" s="122"/>
      <c r="L69" s="192"/>
    </row>
    <row r="70" s="8" customFormat="1" ht="24.96" customHeight="1">
      <c r="B70" s="180"/>
      <c r="C70" s="181"/>
      <c r="D70" s="182" t="s">
        <v>134</v>
      </c>
      <c r="E70" s="183"/>
      <c r="F70" s="183"/>
      <c r="G70" s="183"/>
      <c r="H70" s="183"/>
      <c r="I70" s="184"/>
      <c r="J70" s="185">
        <f>J221</f>
        <v>0</v>
      </c>
      <c r="K70" s="181"/>
      <c r="L70" s="186"/>
    </row>
    <row r="71" s="9" customFormat="1" ht="19.92" customHeight="1">
      <c r="B71" s="187"/>
      <c r="C71" s="122"/>
      <c r="D71" s="188" t="s">
        <v>137</v>
      </c>
      <c r="E71" s="189"/>
      <c r="F71" s="189"/>
      <c r="G71" s="189"/>
      <c r="H71" s="189"/>
      <c r="I71" s="190"/>
      <c r="J71" s="191">
        <f>J222</f>
        <v>0</v>
      </c>
      <c r="K71" s="122"/>
      <c r="L71" s="192"/>
    </row>
    <row r="72" s="9" customFormat="1" ht="19.92" customHeight="1">
      <c r="B72" s="187"/>
      <c r="C72" s="122"/>
      <c r="D72" s="188" t="s">
        <v>138</v>
      </c>
      <c r="E72" s="189"/>
      <c r="F72" s="189"/>
      <c r="G72" s="189"/>
      <c r="H72" s="189"/>
      <c r="I72" s="190"/>
      <c r="J72" s="191">
        <f>J238</f>
        <v>0</v>
      </c>
      <c r="K72" s="122"/>
      <c r="L72" s="192"/>
    </row>
    <row r="73" s="9" customFormat="1" ht="19.92" customHeight="1">
      <c r="B73" s="187"/>
      <c r="C73" s="122"/>
      <c r="D73" s="188" t="s">
        <v>1083</v>
      </c>
      <c r="E73" s="189"/>
      <c r="F73" s="189"/>
      <c r="G73" s="189"/>
      <c r="H73" s="189"/>
      <c r="I73" s="190"/>
      <c r="J73" s="191">
        <f>J255</f>
        <v>0</v>
      </c>
      <c r="K73" s="122"/>
      <c r="L73" s="192"/>
    </row>
    <row r="74" s="9" customFormat="1" ht="19.92" customHeight="1">
      <c r="B74" s="187"/>
      <c r="C74" s="122"/>
      <c r="D74" s="188" t="s">
        <v>140</v>
      </c>
      <c r="E74" s="189"/>
      <c r="F74" s="189"/>
      <c r="G74" s="189"/>
      <c r="H74" s="189"/>
      <c r="I74" s="190"/>
      <c r="J74" s="191">
        <f>J296</f>
        <v>0</v>
      </c>
      <c r="K74" s="122"/>
      <c r="L74" s="192"/>
    </row>
    <row r="75" s="9" customFormat="1" ht="19.92" customHeight="1">
      <c r="B75" s="187"/>
      <c r="C75" s="122"/>
      <c r="D75" s="188" t="s">
        <v>141</v>
      </c>
      <c r="E75" s="189"/>
      <c r="F75" s="189"/>
      <c r="G75" s="189"/>
      <c r="H75" s="189"/>
      <c r="I75" s="190"/>
      <c r="J75" s="191">
        <f>J353</f>
        <v>0</v>
      </c>
      <c r="K75" s="122"/>
      <c r="L75" s="192"/>
    </row>
    <row r="76" s="9" customFormat="1" ht="19.92" customHeight="1">
      <c r="B76" s="187"/>
      <c r="C76" s="122"/>
      <c r="D76" s="188" t="s">
        <v>142</v>
      </c>
      <c r="E76" s="189"/>
      <c r="F76" s="189"/>
      <c r="G76" s="189"/>
      <c r="H76" s="189"/>
      <c r="I76" s="190"/>
      <c r="J76" s="191">
        <f>J374</f>
        <v>0</v>
      </c>
      <c r="K76" s="122"/>
      <c r="L76" s="192"/>
    </row>
    <row r="77" s="1" customFormat="1" ht="21.84" customHeight="1">
      <c r="B77" s="39"/>
      <c r="C77" s="40"/>
      <c r="D77" s="40"/>
      <c r="E77" s="40"/>
      <c r="F77" s="40"/>
      <c r="G77" s="40"/>
      <c r="H77" s="40"/>
      <c r="I77" s="143"/>
      <c r="J77" s="40"/>
      <c r="K77" s="40"/>
      <c r="L77" s="44"/>
    </row>
    <row r="78" s="1" customFormat="1" ht="6.96" customHeight="1">
      <c r="B78" s="58"/>
      <c r="C78" s="59"/>
      <c r="D78" s="59"/>
      <c r="E78" s="59"/>
      <c r="F78" s="59"/>
      <c r="G78" s="59"/>
      <c r="H78" s="59"/>
      <c r="I78" s="170"/>
      <c r="J78" s="59"/>
      <c r="K78" s="59"/>
      <c r="L78" s="44"/>
    </row>
    <row r="82" s="1" customFormat="1" ht="6.96" customHeight="1">
      <c r="B82" s="60"/>
      <c r="C82" s="61"/>
      <c r="D82" s="61"/>
      <c r="E82" s="61"/>
      <c r="F82" s="61"/>
      <c r="G82" s="61"/>
      <c r="H82" s="61"/>
      <c r="I82" s="173"/>
      <c r="J82" s="61"/>
      <c r="K82" s="61"/>
      <c r="L82" s="44"/>
    </row>
    <row r="83" s="1" customFormat="1" ht="24.96" customHeight="1">
      <c r="B83" s="39"/>
      <c r="C83" s="23" t="s">
        <v>143</v>
      </c>
      <c r="D83" s="40"/>
      <c r="E83" s="40"/>
      <c r="F83" s="40"/>
      <c r="G83" s="40"/>
      <c r="H83" s="40"/>
      <c r="I83" s="143"/>
      <c r="J83" s="40"/>
      <c r="K83" s="40"/>
      <c r="L83" s="44"/>
    </row>
    <row r="84" s="1" customFormat="1" ht="6.96" customHeight="1">
      <c r="B84" s="39"/>
      <c r="C84" s="40"/>
      <c r="D84" s="40"/>
      <c r="E84" s="40"/>
      <c r="F84" s="40"/>
      <c r="G84" s="40"/>
      <c r="H84" s="40"/>
      <c r="I84" s="143"/>
      <c r="J84" s="40"/>
      <c r="K84" s="40"/>
      <c r="L84" s="44"/>
    </row>
    <row r="85" s="1" customFormat="1" ht="12" customHeight="1">
      <c r="B85" s="39"/>
      <c r="C85" s="32" t="s">
        <v>16</v>
      </c>
      <c r="D85" s="40"/>
      <c r="E85" s="40"/>
      <c r="F85" s="40"/>
      <c r="G85" s="40"/>
      <c r="H85" s="40"/>
      <c r="I85" s="143"/>
      <c r="J85" s="40"/>
      <c r="K85" s="40"/>
      <c r="L85" s="44"/>
    </row>
    <row r="86" s="1" customFormat="1" ht="16.5" customHeight="1">
      <c r="B86" s="39"/>
      <c r="C86" s="40"/>
      <c r="D86" s="40"/>
      <c r="E86" s="174" t="str">
        <f>E7</f>
        <v>Stavební úpravy ZŠ - učebna chemie a WC imobilní, ul. Letců R.A.F., Nymburk</v>
      </c>
      <c r="F86" s="32"/>
      <c r="G86" s="32"/>
      <c r="H86" s="32"/>
      <c r="I86" s="143"/>
      <c r="J86" s="40"/>
      <c r="K86" s="40"/>
      <c r="L86" s="44"/>
    </row>
    <row r="87" ht="12" customHeight="1">
      <c r="B87" s="21"/>
      <c r="C87" s="32" t="s">
        <v>120</v>
      </c>
      <c r="D87" s="22"/>
      <c r="E87" s="22"/>
      <c r="F87" s="22"/>
      <c r="G87" s="22"/>
      <c r="H87" s="22"/>
      <c r="I87" s="136"/>
      <c r="J87" s="22"/>
      <c r="K87" s="22"/>
      <c r="L87" s="20"/>
    </row>
    <row r="88" s="1" customFormat="1" ht="16.5" customHeight="1">
      <c r="B88" s="39"/>
      <c r="C88" s="40"/>
      <c r="D88" s="40"/>
      <c r="E88" s="174" t="s">
        <v>1081</v>
      </c>
      <c r="F88" s="40"/>
      <c r="G88" s="40"/>
      <c r="H88" s="40"/>
      <c r="I88" s="143"/>
      <c r="J88" s="40"/>
      <c r="K88" s="40"/>
      <c r="L88" s="44"/>
    </row>
    <row r="89" s="1" customFormat="1" ht="12" customHeight="1">
      <c r="B89" s="39"/>
      <c r="C89" s="32" t="s">
        <v>122</v>
      </c>
      <c r="D89" s="40"/>
      <c r="E89" s="40"/>
      <c r="F89" s="40"/>
      <c r="G89" s="40"/>
      <c r="H89" s="40"/>
      <c r="I89" s="143"/>
      <c r="J89" s="40"/>
      <c r="K89" s="40"/>
      <c r="L89" s="44"/>
    </row>
    <row r="90" s="1" customFormat="1" ht="16.5" customHeight="1">
      <c r="B90" s="39"/>
      <c r="C90" s="40"/>
      <c r="D90" s="40"/>
      <c r="E90" s="65" t="str">
        <f>E11</f>
        <v>1 - stavební práce</v>
      </c>
      <c r="F90" s="40"/>
      <c r="G90" s="40"/>
      <c r="H90" s="40"/>
      <c r="I90" s="143"/>
      <c r="J90" s="40"/>
      <c r="K90" s="40"/>
      <c r="L90" s="44"/>
    </row>
    <row r="91" s="1" customFormat="1" ht="6.96" customHeight="1">
      <c r="B91" s="39"/>
      <c r="C91" s="40"/>
      <c r="D91" s="40"/>
      <c r="E91" s="40"/>
      <c r="F91" s="40"/>
      <c r="G91" s="40"/>
      <c r="H91" s="40"/>
      <c r="I91" s="143"/>
      <c r="J91" s="40"/>
      <c r="K91" s="40"/>
      <c r="L91" s="44"/>
    </row>
    <row r="92" s="1" customFormat="1" ht="12" customHeight="1">
      <c r="B92" s="39"/>
      <c r="C92" s="32" t="s">
        <v>22</v>
      </c>
      <c r="D92" s="40"/>
      <c r="E92" s="40"/>
      <c r="F92" s="27" t="str">
        <f>F14</f>
        <v>ul. Letců R.A.F., Nymburk</v>
      </c>
      <c r="G92" s="40"/>
      <c r="H92" s="40"/>
      <c r="I92" s="145" t="s">
        <v>24</v>
      </c>
      <c r="J92" s="68" t="str">
        <f>IF(J14="","",J14)</f>
        <v>12. 11. 2020</v>
      </c>
      <c r="K92" s="40"/>
      <c r="L92" s="44"/>
    </row>
    <row r="93" s="1" customFormat="1" ht="6.96" customHeight="1">
      <c r="B93" s="39"/>
      <c r="C93" s="40"/>
      <c r="D93" s="40"/>
      <c r="E93" s="40"/>
      <c r="F93" s="40"/>
      <c r="G93" s="40"/>
      <c r="H93" s="40"/>
      <c r="I93" s="143"/>
      <c r="J93" s="40"/>
      <c r="K93" s="40"/>
      <c r="L93" s="44"/>
    </row>
    <row r="94" s="1" customFormat="1" ht="24.9" customHeight="1">
      <c r="B94" s="39"/>
      <c r="C94" s="32" t="s">
        <v>30</v>
      </c>
      <c r="D94" s="40"/>
      <c r="E94" s="40"/>
      <c r="F94" s="27" t="str">
        <f>E17</f>
        <v>ZŠ a MŠ Letců R.A.F. 1989 - p.o. Nymburk</v>
      </c>
      <c r="G94" s="40"/>
      <c r="H94" s="40"/>
      <c r="I94" s="145" t="s">
        <v>38</v>
      </c>
      <c r="J94" s="37" t="str">
        <f>E23</f>
        <v xml:space="preserve">S atelier s.r.o., Palackého 920, Náchod   </v>
      </c>
      <c r="K94" s="40"/>
      <c r="L94" s="44"/>
    </row>
    <row r="95" s="1" customFormat="1" ht="24.9" customHeight="1">
      <c r="B95" s="39"/>
      <c r="C95" s="32" t="s">
        <v>36</v>
      </c>
      <c r="D95" s="40"/>
      <c r="E95" s="40"/>
      <c r="F95" s="27" t="str">
        <f>IF(E20="","",E20)</f>
        <v>Vyplň údaj</v>
      </c>
      <c r="G95" s="40"/>
      <c r="H95" s="40"/>
      <c r="I95" s="145" t="s">
        <v>43</v>
      </c>
      <c r="J95" s="37" t="str">
        <f>E26</f>
        <v xml:space="preserve">S atelier s.r.o., Palackého 920, Náchod   </v>
      </c>
      <c r="K95" s="40"/>
      <c r="L95" s="44"/>
    </row>
    <row r="96" s="1" customFormat="1" ht="10.32" customHeight="1">
      <c r="B96" s="39"/>
      <c r="C96" s="40"/>
      <c r="D96" s="40"/>
      <c r="E96" s="40"/>
      <c r="F96" s="40"/>
      <c r="G96" s="40"/>
      <c r="H96" s="40"/>
      <c r="I96" s="143"/>
      <c r="J96" s="40"/>
      <c r="K96" s="40"/>
      <c r="L96" s="44"/>
    </row>
    <row r="97" s="10" customFormat="1" ht="29.28" customHeight="1">
      <c r="B97" s="193"/>
      <c r="C97" s="194" t="s">
        <v>144</v>
      </c>
      <c r="D97" s="195" t="s">
        <v>65</v>
      </c>
      <c r="E97" s="195" t="s">
        <v>61</v>
      </c>
      <c r="F97" s="195" t="s">
        <v>62</v>
      </c>
      <c r="G97" s="195" t="s">
        <v>145</v>
      </c>
      <c r="H97" s="195" t="s">
        <v>146</v>
      </c>
      <c r="I97" s="196" t="s">
        <v>147</v>
      </c>
      <c r="J97" s="195" t="s">
        <v>127</v>
      </c>
      <c r="K97" s="197" t="s">
        <v>148</v>
      </c>
      <c r="L97" s="198"/>
      <c r="M97" s="88" t="s">
        <v>79</v>
      </c>
      <c r="N97" s="89" t="s">
        <v>50</v>
      </c>
      <c r="O97" s="89" t="s">
        <v>149</v>
      </c>
      <c r="P97" s="89" t="s">
        <v>150</v>
      </c>
      <c r="Q97" s="89" t="s">
        <v>151</v>
      </c>
      <c r="R97" s="89" t="s">
        <v>152</v>
      </c>
      <c r="S97" s="89" t="s">
        <v>153</v>
      </c>
      <c r="T97" s="90" t="s">
        <v>154</v>
      </c>
    </row>
    <row r="98" s="1" customFormat="1" ht="22.8" customHeight="1">
      <c r="B98" s="39"/>
      <c r="C98" s="95" t="s">
        <v>155</v>
      </c>
      <c r="D98" s="40"/>
      <c r="E98" s="40"/>
      <c r="F98" s="40"/>
      <c r="G98" s="40"/>
      <c r="H98" s="40"/>
      <c r="I98" s="143"/>
      <c r="J98" s="199">
        <f>BK98</f>
        <v>0</v>
      </c>
      <c r="K98" s="40"/>
      <c r="L98" s="44"/>
      <c r="M98" s="91"/>
      <c r="N98" s="92"/>
      <c r="O98" s="92"/>
      <c r="P98" s="200">
        <f>P99+P221</f>
        <v>0</v>
      </c>
      <c r="Q98" s="92"/>
      <c r="R98" s="200">
        <f>R99+R221</f>
        <v>2.4557612999999998</v>
      </c>
      <c r="S98" s="92"/>
      <c r="T98" s="201">
        <f>T99+T221</f>
        <v>3.2957566000000007</v>
      </c>
      <c r="AT98" s="17" t="s">
        <v>80</v>
      </c>
      <c r="AU98" s="17" t="s">
        <v>128</v>
      </c>
      <c r="BK98" s="202">
        <f>BK99+BK221</f>
        <v>0</v>
      </c>
    </row>
    <row r="99" s="11" customFormat="1" ht="25.92" customHeight="1">
      <c r="B99" s="203"/>
      <c r="C99" s="204"/>
      <c r="D99" s="205" t="s">
        <v>80</v>
      </c>
      <c r="E99" s="206" t="s">
        <v>156</v>
      </c>
      <c r="F99" s="206" t="s">
        <v>157</v>
      </c>
      <c r="G99" s="204"/>
      <c r="H99" s="204"/>
      <c r="I99" s="207"/>
      <c r="J99" s="208">
        <f>BK99</f>
        <v>0</v>
      </c>
      <c r="K99" s="204"/>
      <c r="L99" s="209"/>
      <c r="M99" s="210"/>
      <c r="N99" s="211"/>
      <c r="O99" s="211"/>
      <c r="P99" s="212">
        <f>P100+P105+P149+P204+P218</f>
        <v>0</v>
      </c>
      <c r="Q99" s="211"/>
      <c r="R99" s="212">
        <f>R100+R105+R149+R204+R218</f>
        <v>1.5917851999999999</v>
      </c>
      <c r="S99" s="211"/>
      <c r="T99" s="213">
        <f>T100+T105+T149+T204+T218</f>
        <v>3.2742550000000006</v>
      </c>
      <c r="AR99" s="214" t="s">
        <v>88</v>
      </c>
      <c r="AT99" s="215" t="s">
        <v>80</v>
      </c>
      <c r="AU99" s="215" t="s">
        <v>81</v>
      </c>
      <c r="AY99" s="214" t="s">
        <v>158</v>
      </c>
      <c r="BK99" s="216">
        <f>BK100+BK105+BK149+BK204+BK218</f>
        <v>0</v>
      </c>
    </row>
    <row r="100" s="11" customFormat="1" ht="22.8" customHeight="1">
      <c r="B100" s="203"/>
      <c r="C100" s="204"/>
      <c r="D100" s="205" t="s">
        <v>80</v>
      </c>
      <c r="E100" s="217" t="s">
        <v>97</v>
      </c>
      <c r="F100" s="217" t="s">
        <v>1084</v>
      </c>
      <c r="G100" s="204"/>
      <c r="H100" s="204"/>
      <c r="I100" s="207"/>
      <c r="J100" s="218">
        <f>BK100</f>
        <v>0</v>
      </c>
      <c r="K100" s="204"/>
      <c r="L100" s="209"/>
      <c r="M100" s="210"/>
      <c r="N100" s="211"/>
      <c r="O100" s="211"/>
      <c r="P100" s="212">
        <f>SUM(P101:P104)</f>
        <v>0</v>
      </c>
      <c r="Q100" s="211"/>
      <c r="R100" s="212">
        <f>SUM(R101:R104)</f>
        <v>0.11099374999999999</v>
      </c>
      <c r="S100" s="211"/>
      <c r="T100" s="213">
        <f>SUM(T101:T104)</f>
        <v>0</v>
      </c>
      <c r="AR100" s="214" t="s">
        <v>88</v>
      </c>
      <c r="AT100" s="215" t="s">
        <v>80</v>
      </c>
      <c r="AU100" s="215" t="s">
        <v>88</v>
      </c>
      <c r="AY100" s="214" t="s">
        <v>158</v>
      </c>
      <c r="BK100" s="216">
        <f>SUM(BK101:BK104)</f>
        <v>0</v>
      </c>
    </row>
    <row r="101" s="1" customFormat="1" ht="16.5" customHeight="1">
      <c r="B101" s="39"/>
      <c r="C101" s="219" t="s">
        <v>88</v>
      </c>
      <c r="D101" s="219" t="s">
        <v>160</v>
      </c>
      <c r="E101" s="220" t="s">
        <v>1085</v>
      </c>
      <c r="F101" s="221" t="s">
        <v>1086</v>
      </c>
      <c r="G101" s="222" t="s">
        <v>163</v>
      </c>
      <c r="H101" s="223">
        <v>1.075</v>
      </c>
      <c r="I101" s="224"/>
      <c r="J101" s="225">
        <f>ROUND(I101*H101,2)</f>
        <v>0</v>
      </c>
      <c r="K101" s="221" t="s">
        <v>164</v>
      </c>
      <c r="L101" s="44"/>
      <c r="M101" s="226" t="s">
        <v>79</v>
      </c>
      <c r="N101" s="227" t="s">
        <v>51</v>
      </c>
      <c r="O101" s="80"/>
      <c r="P101" s="228">
        <f>O101*H101</f>
        <v>0</v>
      </c>
      <c r="Q101" s="228">
        <v>0.10325</v>
      </c>
      <c r="R101" s="228">
        <f>Q101*H101</f>
        <v>0.11099374999999999</v>
      </c>
      <c r="S101" s="228">
        <v>0</v>
      </c>
      <c r="T101" s="229">
        <f>S101*H101</f>
        <v>0</v>
      </c>
      <c r="AR101" s="17" t="s">
        <v>100</v>
      </c>
      <c r="AT101" s="17" t="s">
        <v>160</v>
      </c>
      <c r="AU101" s="17" t="s">
        <v>90</v>
      </c>
      <c r="AY101" s="17" t="s">
        <v>158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17" t="s">
        <v>88</v>
      </c>
      <c r="BK101" s="230">
        <f>ROUND(I101*H101,2)</f>
        <v>0</v>
      </c>
      <c r="BL101" s="17" t="s">
        <v>100</v>
      </c>
      <c r="BM101" s="17" t="s">
        <v>1087</v>
      </c>
    </row>
    <row r="102" s="12" customFormat="1">
      <c r="B102" s="231"/>
      <c r="C102" s="232"/>
      <c r="D102" s="233" t="s">
        <v>166</v>
      </c>
      <c r="E102" s="234" t="s">
        <v>79</v>
      </c>
      <c r="F102" s="235" t="s">
        <v>110</v>
      </c>
      <c r="G102" s="232"/>
      <c r="H102" s="234" t="s">
        <v>79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166</v>
      </c>
      <c r="AU102" s="241" t="s">
        <v>90</v>
      </c>
      <c r="AV102" s="12" t="s">
        <v>88</v>
      </c>
      <c r="AW102" s="12" t="s">
        <v>42</v>
      </c>
      <c r="AX102" s="12" t="s">
        <v>81</v>
      </c>
      <c r="AY102" s="241" t="s">
        <v>158</v>
      </c>
    </row>
    <row r="103" s="13" customFormat="1">
      <c r="B103" s="242"/>
      <c r="C103" s="243"/>
      <c r="D103" s="233" t="s">
        <v>166</v>
      </c>
      <c r="E103" s="244" t="s">
        <v>79</v>
      </c>
      <c r="F103" s="245" t="s">
        <v>1088</v>
      </c>
      <c r="G103" s="243"/>
      <c r="H103" s="246">
        <v>1.075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AT103" s="252" t="s">
        <v>166</v>
      </c>
      <c r="AU103" s="252" t="s">
        <v>90</v>
      </c>
      <c r="AV103" s="13" t="s">
        <v>90</v>
      </c>
      <c r="AW103" s="13" t="s">
        <v>42</v>
      </c>
      <c r="AX103" s="13" t="s">
        <v>81</v>
      </c>
      <c r="AY103" s="252" t="s">
        <v>158</v>
      </c>
    </row>
    <row r="104" s="14" customFormat="1">
      <c r="B104" s="253"/>
      <c r="C104" s="254"/>
      <c r="D104" s="233" t="s">
        <v>166</v>
      </c>
      <c r="E104" s="255" t="s">
        <v>79</v>
      </c>
      <c r="F104" s="256" t="s">
        <v>170</v>
      </c>
      <c r="G104" s="254"/>
      <c r="H104" s="257">
        <v>1.075</v>
      </c>
      <c r="I104" s="258"/>
      <c r="J104" s="254"/>
      <c r="K104" s="254"/>
      <c r="L104" s="259"/>
      <c r="M104" s="260"/>
      <c r="N104" s="261"/>
      <c r="O104" s="261"/>
      <c r="P104" s="261"/>
      <c r="Q104" s="261"/>
      <c r="R104" s="261"/>
      <c r="S104" s="261"/>
      <c r="T104" s="262"/>
      <c r="AT104" s="263" t="s">
        <v>166</v>
      </c>
      <c r="AU104" s="263" t="s">
        <v>90</v>
      </c>
      <c r="AV104" s="14" t="s">
        <v>100</v>
      </c>
      <c r="AW104" s="14" t="s">
        <v>42</v>
      </c>
      <c r="AX104" s="14" t="s">
        <v>88</v>
      </c>
      <c r="AY104" s="263" t="s">
        <v>158</v>
      </c>
    </row>
    <row r="105" s="11" customFormat="1" ht="22.8" customHeight="1">
      <c r="B105" s="203"/>
      <c r="C105" s="204"/>
      <c r="D105" s="205" t="s">
        <v>80</v>
      </c>
      <c r="E105" s="217" t="s">
        <v>106</v>
      </c>
      <c r="F105" s="217" t="s">
        <v>159</v>
      </c>
      <c r="G105" s="204"/>
      <c r="H105" s="204"/>
      <c r="I105" s="207"/>
      <c r="J105" s="218">
        <f>BK105</f>
        <v>0</v>
      </c>
      <c r="K105" s="204"/>
      <c r="L105" s="209"/>
      <c r="M105" s="210"/>
      <c r="N105" s="211"/>
      <c r="O105" s="211"/>
      <c r="P105" s="212">
        <f>SUM(P106:P148)</f>
        <v>0</v>
      </c>
      <c r="Q105" s="211"/>
      <c r="R105" s="212">
        <f>SUM(R106:R148)</f>
        <v>1.4796414499999999</v>
      </c>
      <c r="S105" s="211"/>
      <c r="T105" s="213">
        <f>SUM(T106:T148)</f>
        <v>0</v>
      </c>
      <c r="AR105" s="214" t="s">
        <v>88</v>
      </c>
      <c r="AT105" s="215" t="s">
        <v>80</v>
      </c>
      <c r="AU105" s="215" t="s">
        <v>88</v>
      </c>
      <c r="AY105" s="214" t="s">
        <v>158</v>
      </c>
      <c r="BK105" s="216">
        <f>SUM(BK106:BK148)</f>
        <v>0</v>
      </c>
    </row>
    <row r="106" s="1" customFormat="1" ht="16.5" customHeight="1">
      <c r="B106" s="39"/>
      <c r="C106" s="219" t="s">
        <v>90</v>
      </c>
      <c r="D106" s="219" t="s">
        <v>160</v>
      </c>
      <c r="E106" s="220" t="s">
        <v>1089</v>
      </c>
      <c r="F106" s="221" t="s">
        <v>1090</v>
      </c>
      <c r="G106" s="222" t="s">
        <v>341</v>
      </c>
      <c r="H106" s="223">
        <v>3</v>
      </c>
      <c r="I106" s="224"/>
      <c r="J106" s="225">
        <f>ROUND(I106*H106,2)</f>
        <v>0</v>
      </c>
      <c r="K106" s="221" t="s">
        <v>164</v>
      </c>
      <c r="L106" s="44"/>
      <c r="M106" s="226" t="s">
        <v>79</v>
      </c>
      <c r="N106" s="227" t="s">
        <v>51</v>
      </c>
      <c r="O106" s="80"/>
      <c r="P106" s="228">
        <f>O106*H106</f>
        <v>0</v>
      </c>
      <c r="Q106" s="228">
        <v>0.040599999999999997</v>
      </c>
      <c r="R106" s="228">
        <f>Q106*H106</f>
        <v>0.12179999999999999</v>
      </c>
      <c r="S106" s="228">
        <v>0</v>
      </c>
      <c r="T106" s="229">
        <f>S106*H106</f>
        <v>0</v>
      </c>
      <c r="AR106" s="17" t="s">
        <v>100</v>
      </c>
      <c r="AT106" s="17" t="s">
        <v>160</v>
      </c>
      <c r="AU106" s="17" t="s">
        <v>90</v>
      </c>
      <c r="AY106" s="17" t="s">
        <v>158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17" t="s">
        <v>88</v>
      </c>
      <c r="BK106" s="230">
        <f>ROUND(I106*H106,2)</f>
        <v>0</v>
      </c>
      <c r="BL106" s="17" t="s">
        <v>100</v>
      </c>
      <c r="BM106" s="17" t="s">
        <v>1091</v>
      </c>
    </row>
    <row r="107" s="12" customFormat="1">
      <c r="B107" s="231"/>
      <c r="C107" s="232"/>
      <c r="D107" s="233" t="s">
        <v>166</v>
      </c>
      <c r="E107" s="234" t="s">
        <v>79</v>
      </c>
      <c r="F107" s="235" t="s">
        <v>110</v>
      </c>
      <c r="G107" s="232"/>
      <c r="H107" s="234" t="s">
        <v>79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166</v>
      </c>
      <c r="AU107" s="241" t="s">
        <v>90</v>
      </c>
      <c r="AV107" s="12" t="s">
        <v>88</v>
      </c>
      <c r="AW107" s="12" t="s">
        <v>42</v>
      </c>
      <c r="AX107" s="12" t="s">
        <v>81</v>
      </c>
      <c r="AY107" s="241" t="s">
        <v>158</v>
      </c>
    </row>
    <row r="108" s="12" customFormat="1">
      <c r="B108" s="231"/>
      <c r="C108" s="232"/>
      <c r="D108" s="233" t="s">
        <v>166</v>
      </c>
      <c r="E108" s="234" t="s">
        <v>79</v>
      </c>
      <c r="F108" s="235" t="s">
        <v>167</v>
      </c>
      <c r="G108" s="232"/>
      <c r="H108" s="234" t="s">
        <v>79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166</v>
      </c>
      <c r="AU108" s="241" t="s">
        <v>90</v>
      </c>
      <c r="AV108" s="12" t="s">
        <v>88</v>
      </c>
      <c r="AW108" s="12" t="s">
        <v>42</v>
      </c>
      <c r="AX108" s="12" t="s">
        <v>81</v>
      </c>
      <c r="AY108" s="241" t="s">
        <v>158</v>
      </c>
    </row>
    <row r="109" s="13" customFormat="1">
      <c r="B109" s="242"/>
      <c r="C109" s="243"/>
      <c r="D109" s="233" t="s">
        <v>166</v>
      </c>
      <c r="E109" s="244" t="s">
        <v>79</v>
      </c>
      <c r="F109" s="245" t="s">
        <v>97</v>
      </c>
      <c r="G109" s="243"/>
      <c r="H109" s="246">
        <v>3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AT109" s="252" t="s">
        <v>166</v>
      </c>
      <c r="AU109" s="252" t="s">
        <v>90</v>
      </c>
      <c r="AV109" s="13" t="s">
        <v>90</v>
      </c>
      <c r="AW109" s="13" t="s">
        <v>42</v>
      </c>
      <c r="AX109" s="13" t="s">
        <v>81</v>
      </c>
      <c r="AY109" s="252" t="s">
        <v>158</v>
      </c>
    </row>
    <row r="110" s="14" customFormat="1">
      <c r="B110" s="253"/>
      <c r="C110" s="254"/>
      <c r="D110" s="233" t="s">
        <v>166</v>
      </c>
      <c r="E110" s="255" t="s">
        <v>79</v>
      </c>
      <c r="F110" s="256" t="s">
        <v>170</v>
      </c>
      <c r="G110" s="254"/>
      <c r="H110" s="257">
        <v>3</v>
      </c>
      <c r="I110" s="258"/>
      <c r="J110" s="254"/>
      <c r="K110" s="254"/>
      <c r="L110" s="259"/>
      <c r="M110" s="260"/>
      <c r="N110" s="261"/>
      <c r="O110" s="261"/>
      <c r="P110" s="261"/>
      <c r="Q110" s="261"/>
      <c r="R110" s="261"/>
      <c r="S110" s="261"/>
      <c r="T110" s="262"/>
      <c r="AT110" s="263" t="s">
        <v>166</v>
      </c>
      <c r="AU110" s="263" t="s">
        <v>90</v>
      </c>
      <c r="AV110" s="14" t="s">
        <v>100</v>
      </c>
      <c r="AW110" s="14" t="s">
        <v>42</v>
      </c>
      <c r="AX110" s="14" t="s">
        <v>88</v>
      </c>
      <c r="AY110" s="263" t="s">
        <v>158</v>
      </c>
    </row>
    <row r="111" s="1" customFormat="1" ht="16.5" customHeight="1">
      <c r="B111" s="39"/>
      <c r="C111" s="219" t="s">
        <v>97</v>
      </c>
      <c r="D111" s="219" t="s">
        <v>160</v>
      </c>
      <c r="E111" s="220" t="s">
        <v>161</v>
      </c>
      <c r="F111" s="221" t="s">
        <v>162</v>
      </c>
      <c r="G111" s="222" t="s">
        <v>163</v>
      </c>
      <c r="H111" s="223">
        <v>1.5</v>
      </c>
      <c r="I111" s="224"/>
      <c r="J111" s="225">
        <f>ROUND(I111*H111,2)</f>
        <v>0</v>
      </c>
      <c r="K111" s="221" t="s">
        <v>164</v>
      </c>
      <c r="L111" s="44"/>
      <c r="M111" s="226" t="s">
        <v>79</v>
      </c>
      <c r="N111" s="227" t="s">
        <v>51</v>
      </c>
      <c r="O111" s="80"/>
      <c r="P111" s="228">
        <f>O111*H111</f>
        <v>0</v>
      </c>
      <c r="Q111" s="228">
        <v>0.040000000000000001</v>
      </c>
      <c r="R111" s="228">
        <f>Q111*H111</f>
        <v>0.059999999999999998</v>
      </c>
      <c r="S111" s="228">
        <v>0</v>
      </c>
      <c r="T111" s="229">
        <f>S111*H111</f>
        <v>0</v>
      </c>
      <c r="AR111" s="17" t="s">
        <v>100</v>
      </c>
      <c r="AT111" s="17" t="s">
        <v>160</v>
      </c>
      <c r="AU111" s="17" t="s">
        <v>90</v>
      </c>
      <c r="AY111" s="17" t="s">
        <v>158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17" t="s">
        <v>88</v>
      </c>
      <c r="BK111" s="230">
        <f>ROUND(I111*H111,2)</f>
        <v>0</v>
      </c>
      <c r="BL111" s="17" t="s">
        <v>100</v>
      </c>
      <c r="BM111" s="17" t="s">
        <v>1092</v>
      </c>
    </row>
    <row r="112" s="1" customFormat="1" ht="16.5" customHeight="1">
      <c r="B112" s="39"/>
      <c r="C112" s="219" t="s">
        <v>100</v>
      </c>
      <c r="D112" s="219" t="s">
        <v>160</v>
      </c>
      <c r="E112" s="220" t="s">
        <v>1093</v>
      </c>
      <c r="F112" s="221" t="s">
        <v>1094</v>
      </c>
      <c r="G112" s="222" t="s">
        <v>163</v>
      </c>
      <c r="H112" s="223">
        <v>2.3650000000000002</v>
      </c>
      <c r="I112" s="224"/>
      <c r="J112" s="225">
        <f>ROUND(I112*H112,2)</f>
        <v>0</v>
      </c>
      <c r="K112" s="221" t="s">
        <v>164</v>
      </c>
      <c r="L112" s="44"/>
      <c r="M112" s="226" t="s">
        <v>79</v>
      </c>
      <c r="N112" s="227" t="s">
        <v>51</v>
      </c>
      <c r="O112" s="80"/>
      <c r="P112" s="228">
        <f>O112*H112</f>
        <v>0</v>
      </c>
      <c r="Q112" s="228">
        <v>0.0043800000000000002</v>
      </c>
      <c r="R112" s="228">
        <f>Q112*H112</f>
        <v>0.010358700000000002</v>
      </c>
      <c r="S112" s="228">
        <v>0</v>
      </c>
      <c r="T112" s="229">
        <f>S112*H112</f>
        <v>0</v>
      </c>
      <c r="AR112" s="17" t="s">
        <v>100</v>
      </c>
      <c r="AT112" s="17" t="s">
        <v>160</v>
      </c>
      <c r="AU112" s="17" t="s">
        <v>90</v>
      </c>
      <c r="AY112" s="17" t="s">
        <v>158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17" t="s">
        <v>88</v>
      </c>
      <c r="BK112" s="230">
        <f>ROUND(I112*H112,2)</f>
        <v>0</v>
      </c>
      <c r="BL112" s="17" t="s">
        <v>100</v>
      </c>
      <c r="BM112" s="17" t="s">
        <v>1095</v>
      </c>
    </row>
    <row r="113" s="12" customFormat="1">
      <c r="B113" s="231"/>
      <c r="C113" s="232"/>
      <c r="D113" s="233" t="s">
        <v>166</v>
      </c>
      <c r="E113" s="234" t="s">
        <v>79</v>
      </c>
      <c r="F113" s="235" t="s">
        <v>110</v>
      </c>
      <c r="G113" s="232"/>
      <c r="H113" s="234" t="s">
        <v>79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AT113" s="241" t="s">
        <v>166</v>
      </c>
      <c r="AU113" s="241" t="s">
        <v>90</v>
      </c>
      <c r="AV113" s="12" t="s">
        <v>88</v>
      </c>
      <c r="AW113" s="12" t="s">
        <v>42</v>
      </c>
      <c r="AX113" s="12" t="s">
        <v>81</v>
      </c>
      <c r="AY113" s="241" t="s">
        <v>158</v>
      </c>
    </row>
    <row r="114" s="12" customFormat="1">
      <c r="B114" s="231"/>
      <c r="C114" s="232"/>
      <c r="D114" s="233" t="s">
        <v>166</v>
      </c>
      <c r="E114" s="234" t="s">
        <v>79</v>
      </c>
      <c r="F114" s="235" t="s">
        <v>167</v>
      </c>
      <c r="G114" s="232"/>
      <c r="H114" s="234" t="s">
        <v>79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AT114" s="241" t="s">
        <v>166</v>
      </c>
      <c r="AU114" s="241" t="s">
        <v>90</v>
      </c>
      <c r="AV114" s="12" t="s">
        <v>88</v>
      </c>
      <c r="AW114" s="12" t="s">
        <v>42</v>
      </c>
      <c r="AX114" s="12" t="s">
        <v>81</v>
      </c>
      <c r="AY114" s="241" t="s">
        <v>158</v>
      </c>
    </row>
    <row r="115" s="13" customFormat="1">
      <c r="B115" s="242"/>
      <c r="C115" s="243"/>
      <c r="D115" s="233" t="s">
        <v>166</v>
      </c>
      <c r="E115" s="244" t="s">
        <v>79</v>
      </c>
      <c r="F115" s="245" t="s">
        <v>1096</v>
      </c>
      <c r="G115" s="243"/>
      <c r="H115" s="246">
        <v>2.3650000000000002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AT115" s="252" t="s">
        <v>166</v>
      </c>
      <c r="AU115" s="252" t="s">
        <v>90</v>
      </c>
      <c r="AV115" s="13" t="s">
        <v>90</v>
      </c>
      <c r="AW115" s="13" t="s">
        <v>42</v>
      </c>
      <c r="AX115" s="13" t="s">
        <v>81</v>
      </c>
      <c r="AY115" s="252" t="s">
        <v>158</v>
      </c>
    </row>
    <row r="116" s="14" customFormat="1">
      <c r="B116" s="253"/>
      <c r="C116" s="254"/>
      <c r="D116" s="233" t="s">
        <v>166</v>
      </c>
      <c r="E116" s="255" t="s">
        <v>79</v>
      </c>
      <c r="F116" s="256" t="s">
        <v>170</v>
      </c>
      <c r="G116" s="254"/>
      <c r="H116" s="257">
        <v>2.3650000000000002</v>
      </c>
      <c r="I116" s="258"/>
      <c r="J116" s="254"/>
      <c r="K116" s="254"/>
      <c r="L116" s="259"/>
      <c r="M116" s="260"/>
      <c r="N116" s="261"/>
      <c r="O116" s="261"/>
      <c r="P116" s="261"/>
      <c r="Q116" s="261"/>
      <c r="R116" s="261"/>
      <c r="S116" s="261"/>
      <c r="T116" s="262"/>
      <c r="AT116" s="263" t="s">
        <v>166</v>
      </c>
      <c r="AU116" s="263" t="s">
        <v>90</v>
      </c>
      <c r="AV116" s="14" t="s">
        <v>100</v>
      </c>
      <c r="AW116" s="14" t="s">
        <v>42</v>
      </c>
      <c r="AX116" s="14" t="s">
        <v>88</v>
      </c>
      <c r="AY116" s="263" t="s">
        <v>158</v>
      </c>
    </row>
    <row r="117" s="1" customFormat="1" ht="16.5" customHeight="1">
      <c r="B117" s="39"/>
      <c r="C117" s="219" t="s">
        <v>103</v>
      </c>
      <c r="D117" s="219" t="s">
        <v>160</v>
      </c>
      <c r="E117" s="220" t="s">
        <v>1097</v>
      </c>
      <c r="F117" s="221" t="s">
        <v>1098</v>
      </c>
      <c r="G117" s="222" t="s">
        <v>341</v>
      </c>
      <c r="H117" s="223">
        <v>7</v>
      </c>
      <c r="I117" s="224"/>
      <c r="J117" s="225">
        <f>ROUND(I117*H117,2)</f>
        <v>0</v>
      </c>
      <c r="K117" s="221" t="s">
        <v>164</v>
      </c>
      <c r="L117" s="44"/>
      <c r="M117" s="226" t="s">
        <v>79</v>
      </c>
      <c r="N117" s="227" t="s">
        <v>51</v>
      </c>
      <c r="O117" s="80"/>
      <c r="P117" s="228">
        <f>O117*H117</f>
        <v>0</v>
      </c>
      <c r="Q117" s="228">
        <v>0.040599999999999997</v>
      </c>
      <c r="R117" s="228">
        <f>Q117*H117</f>
        <v>0.28420000000000001</v>
      </c>
      <c r="S117" s="228">
        <v>0</v>
      </c>
      <c r="T117" s="229">
        <f>S117*H117</f>
        <v>0</v>
      </c>
      <c r="AR117" s="17" t="s">
        <v>100</v>
      </c>
      <c r="AT117" s="17" t="s">
        <v>160</v>
      </c>
      <c r="AU117" s="17" t="s">
        <v>90</v>
      </c>
      <c r="AY117" s="17" t="s">
        <v>158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17" t="s">
        <v>88</v>
      </c>
      <c r="BK117" s="230">
        <f>ROUND(I117*H117,2)</f>
        <v>0</v>
      </c>
      <c r="BL117" s="17" t="s">
        <v>100</v>
      </c>
      <c r="BM117" s="17" t="s">
        <v>1099</v>
      </c>
    </row>
    <row r="118" s="12" customFormat="1">
      <c r="B118" s="231"/>
      <c r="C118" s="232"/>
      <c r="D118" s="233" t="s">
        <v>166</v>
      </c>
      <c r="E118" s="234" t="s">
        <v>79</v>
      </c>
      <c r="F118" s="235" t="s">
        <v>110</v>
      </c>
      <c r="G118" s="232"/>
      <c r="H118" s="234" t="s">
        <v>79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166</v>
      </c>
      <c r="AU118" s="241" t="s">
        <v>90</v>
      </c>
      <c r="AV118" s="12" t="s">
        <v>88</v>
      </c>
      <c r="AW118" s="12" t="s">
        <v>42</v>
      </c>
      <c r="AX118" s="12" t="s">
        <v>81</v>
      </c>
      <c r="AY118" s="241" t="s">
        <v>158</v>
      </c>
    </row>
    <row r="119" s="12" customFormat="1">
      <c r="B119" s="231"/>
      <c r="C119" s="232"/>
      <c r="D119" s="233" t="s">
        <v>166</v>
      </c>
      <c r="E119" s="234" t="s">
        <v>79</v>
      </c>
      <c r="F119" s="235" t="s">
        <v>167</v>
      </c>
      <c r="G119" s="232"/>
      <c r="H119" s="234" t="s">
        <v>79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AT119" s="241" t="s">
        <v>166</v>
      </c>
      <c r="AU119" s="241" t="s">
        <v>90</v>
      </c>
      <c r="AV119" s="12" t="s">
        <v>88</v>
      </c>
      <c r="AW119" s="12" t="s">
        <v>42</v>
      </c>
      <c r="AX119" s="12" t="s">
        <v>81</v>
      </c>
      <c r="AY119" s="241" t="s">
        <v>158</v>
      </c>
    </row>
    <row r="120" s="13" customFormat="1">
      <c r="B120" s="242"/>
      <c r="C120" s="243"/>
      <c r="D120" s="233" t="s">
        <v>166</v>
      </c>
      <c r="E120" s="244" t="s">
        <v>79</v>
      </c>
      <c r="F120" s="245" t="s">
        <v>204</v>
      </c>
      <c r="G120" s="243"/>
      <c r="H120" s="246">
        <v>7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AT120" s="252" t="s">
        <v>166</v>
      </c>
      <c r="AU120" s="252" t="s">
        <v>90</v>
      </c>
      <c r="AV120" s="13" t="s">
        <v>90</v>
      </c>
      <c r="AW120" s="13" t="s">
        <v>42</v>
      </c>
      <c r="AX120" s="13" t="s">
        <v>81</v>
      </c>
      <c r="AY120" s="252" t="s">
        <v>158</v>
      </c>
    </row>
    <row r="121" s="14" customFormat="1">
      <c r="B121" s="253"/>
      <c r="C121" s="254"/>
      <c r="D121" s="233" t="s">
        <v>166</v>
      </c>
      <c r="E121" s="255" t="s">
        <v>79</v>
      </c>
      <c r="F121" s="256" t="s">
        <v>170</v>
      </c>
      <c r="G121" s="254"/>
      <c r="H121" s="257">
        <v>7</v>
      </c>
      <c r="I121" s="258"/>
      <c r="J121" s="254"/>
      <c r="K121" s="254"/>
      <c r="L121" s="259"/>
      <c r="M121" s="260"/>
      <c r="N121" s="261"/>
      <c r="O121" s="261"/>
      <c r="P121" s="261"/>
      <c r="Q121" s="261"/>
      <c r="R121" s="261"/>
      <c r="S121" s="261"/>
      <c r="T121" s="262"/>
      <c r="AT121" s="263" t="s">
        <v>166</v>
      </c>
      <c r="AU121" s="263" t="s">
        <v>90</v>
      </c>
      <c r="AV121" s="14" t="s">
        <v>100</v>
      </c>
      <c r="AW121" s="14" t="s">
        <v>42</v>
      </c>
      <c r="AX121" s="14" t="s">
        <v>88</v>
      </c>
      <c r="AY121" s="263" t="s">
        <v>158</v>
      </c>
    </row>
    <row r="122" s="1" customFormat="1" ht="22.5" customHeight="1">
      <c r="B122" s="39"/>
      <c r="C122" s="219" t="s">
        <v>106</v>
      </c>
      <c r="D122" s="219" t="s">
        <v>160</v>
      </c>
      <c r="E122" s="220" t="s">
        <v>1100</v>
      </c>
      <c r="F122" s="221" t="s">
        <v>1101</v>
      </c>
      <c r="G122" s="222" t="s">
        <v>163</v>
      </c>
      <c r="H122" s="223">
        <v>1.075</v>
      </c>
      <c r="I122" s="224"/>
      <c r="J122" s="225">
        <f>ROUND(I122*H122,2)</f>
        <v>0</v>
      </c>
      <c r="K122" s="221" t="s">
        <v>164</v>
      </c>
      <c r="L122" s="44"/>
      <c r="M122" s="226" t="s">
        <v>79</v>
      </c>
      <c r="N122" s="227" t="s">
        <v>51</v>
      </c>
      <c r="O122" s="80"/>
      <c r="P122" s="228">
        <f>O122*H122</f>
        <v>0</v>
      </c>
      <c r="Q122" s="228">
        <v>0.013129999999999999</v>
      </c>
      <c r="R122" s="228">
        <f>Q122*H122</f>
        <v>0.014114749999999999</v>
      </c>
      <c r="S122" s="228">
        <v>0</v>
      </c>
      <c r="T122" s="229">
        <f>S122*H122</f>
        <v>0</v>
      </c>
      <c r="AR122" s="17" t="s">
        <v>100</v>
      </c>
      <c r="AT122" s="17" t="s">
        <v>160</v>
      </c>
      <c r="AU122" s="17" t="s">
        <v>90</v>
      </c>
      <c r="AY122" s="17" t="s">
        <v>158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88</v>
      </c>
      <c r="BK122" s="230">
        <f>ROUND(I122*H122,2)</f>
        <v>0</v>
      </c>
      <c r="BL122" s="17" t="s">
        <v>100</v>
      </c>
      <c r="BM122" s="17" t="s">
        <v>1102</v>
      </c>
    </row>
    <row r="123" s="12" customFormat="1">
      <c r="B123" s="231"/>
      <c r="C123" s="232"/>
      <c r="D123" s="233" t="s">
        <v>166</v>
      </c>
      <c r="E123" s="234" t="s">
        <v>79</v>
      </c>
      <c r="F123" s="235" t="s">
        <v>110</v>
      </c>
      <c r="G123" s="232"/>
      <c r="H123" s="234" t="s">
        <v>79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AT123" s="241" t="s">
        <v>166</v>
      </c>
      <c r="AU123" s="241" t="s">
        <v>90</v>
      </c>
      <c r="AV123" s="12" t="s">
        <v>88</v>
      </c>
      <c r="AW123" s="12" t="s">
        <v>42</v>
      </c>
      <c r="AX123" s="12" t="s">
        <v>81</v>
      </c>
      <c r="AY123" s="241" t="s">
        <v>158</v>
      </c>
    </row>
    <row r="124" s="12" customFormat="1">
      <c r="B124" s="231"/>
      <c r="C124" s="232"/>
      <c r="D124" s="233" t="s">
        <v>166</v>
      </c>
      <c r="E124" s="234" t="s">
        <v>79</v>
      </c>
      <c r="F124" s="235" t="s">
        <v>167</v>
      </c>
      <c r="G124" s="232"/>
      <c r="H124" s="234" t="s">
        <v>79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AT124" s="241" t="s">
        <v>166</v>
      </c>
      <c r="AU124" s="241" t="s">
        <v>90</v>
      </c>
      <c r="AV124" s="12" t="s">
        <v>88</v>
      </c>
      <c r="AW124" s="12" t="s">
        <v>42</v>
      </c>
      <c r="AX124" s="12" t="s">
        <v>81</v>
      </c>
      <c r="AY124" s="241" t="s">
        <v>158</v>
      </c>
    </row>
    <row r="125" s="13" customFormat="1">
      <c r="B125" s="242"/>
      <c r="C125" s="243"/>
      <c r="D125" s="233" t="s">
        <v>166</v>
      </c>
      <c r="E125" s="244" t="s">
        <v>79</v>
      </c>
      <c r="F125" s="245" t="s">
        <v>1088</v>
      </c>
      <c r="G125" s="243"/>
      <c r="H125" s="246">
        <v>1.075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AT125" s="252" t="s">
        <v>166</v>
      </c>
      <c r="AU125" s="252" t="s">
        <v>90</v>
      </c>
      <c r="AV125" s="13" t="s">
        <v>90</v>
      </c>
      <c r="AW125" s="13" t="s">
        <v>42</v>
      </c>
      <c r="AX125" s="13" t="s">
        <v>81</v>
      </c>
      <c r="AY125" s="252" t="s">
        <v>158</v>
      </c>
    </row>
    <row r="126" s="14" customFormat="1">
      <c r="B126" s="253"/>
      <c r="C126" s="254"/>
      <c r="D126" s="233" t="s">
        <v>166</v>
      </c>
      <c r="E126" s="255" t="s">
        <v>79</v>
      </c>
      <c r="F126" s="256" t="s">
        <v>170</v>
      </c>
      <c r="G126" s="254"/>
      <c r="H126" s="257">
        <v>1.075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AT126" s="263" t="s">
        <v>166</v>
      </c>
      <c r="AU126" s="263" t="s">
        <v>90</v>
      </c>
      <c r="AV126" s="14" t="s">
        <v>100</v>
      </c>
      <c r="AW126" s="14" t="s">
        <v>42</v>
      </c>
      <c r="AX126" s="14" t="s">
        <v>88</v>
      </c>
      <c r="AY126" s="263" t="s">
        <v>158</v>
      </c>
    </row>
    <row r="127" s="1" customFormat="1" ht="16.5" customHeight="1">
      <c r="B127" s="39"/>
      <c r="C127" s="219" t="s">
        <v>204</v>
      </c>
      <c r="D127" s="219" t="s">
        <v>160</v>
      </c>
      <c r="E127" s="220" t="s">
        <v>171</v>
      </c>
      <c r="F127" s="221" t="s">
        <v>172</v>
      </c>
      <c r="G127" s="222" t="s">
        <v>163</v>
      </c>
      <c r="H127" s="223">
        <v>14.198</v>
      </c>
      <c r="I127" s="224"/>
      <c r="J127" s="225">
        <f>ROUND(I127*H127,2)</f>
        <v>0</v>
      </c>
      <c r="K127" s="221" t="s">
        <v>164</v>
      </c>
      <c r="L127" s="44"/>
      <c r="M127" s="226" t="s">
        <v>79</v>
      </c>
      <c r="N127" s="227" t="s">
        <v>51</v>
      </c>
      <c r="O127" s="80"/>
      <c r="P127" s="228">
        <f>O127*H127</f>
        <v>0</v>
      </c>
      <c r="Q127" s="228">
        <v>0.021000000000000001</v>
      </c>
      <c r="R127" s="228">
        <f>Q127*H127</f>
        <v>0.29815800000000003</v>
      </c>
      <c r="S127" s="228">
        <v>0</v>
      </c>
      <c r="T127" s="229">
        <f>S127*H127</f>
        <v>0</v>
      </c>
      <c r="AR127" s="17" t="s">
        <v>100</v>
      </c>
      <c r="AT127" s="17" t="s">
        <v>160</v>
      </c>
      <c r="AU127" s="17" t="s">
        <v>90</v>
      </c>
      <c r="AY127" s="17" t="s">
        <v>158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88</v>
      </c>
      <c r="BK127" s="230">
        <f>ROUND(I127*H127,2)</f>
        <v>0</v>
      </c>
      <c r="BL127" s="17" t="s">
        <v>100</v>
      </c>
      <c r="BM127" s="17" t="s">
        <v>1103</v>
      </c>
    </row>
    <row r="128" s="12" customFormat="1">
      <c r="B128" s="231"/>
      <c r="C128" s="232"/>
      <c r="D128" s="233" t="s">
        <v>166</v>
      </c>
      <c r="E128" s="234" t="s">
        <v>79</v>
      </c>
      <c r="F128" s="235" t="s">
        <v>110</v>
      </c>
      <c r="G128" s="232"/>
      <c r="H128" s="234" t="s">
        <v>79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166</v>
      </c>
      <c r="AU128" s="241" t="s">
        <v>90</v>
      </c>
      <c r="AV128" s="12" t="s">
        <v>88</v>
      </c>
      <c r="AW128" s="12" t="s">
        <v>42</v>
      </c>
      <c r="AX128" s="12" t="s">
        <v>81</v>
      </c>
      <c r="AY128" s="241" t="s">
        <v>158</v>
      </c>
    </row>
    <row r="129" s="12" customFormat="1">
      <c r="B129" s="231"/>
      <c r="C129" s="232"/>
      <c r="D129" s="233" t="s">
        <v>166</v>
      </c>
      <c r="E129" s="234" t="s">
        <v>79</v>
      </c>
      <c r="F129" s="235" t="s">
        <v>167</v>
      </c>
      <c r="G129" s="232"/>
      <c r="H129" s="234" t="s">
        <v>79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AT129" s="241" t="s">
        <v>166</v>
      </c>
      <c r="AU129" s="241" t="s">
        <v>90</v>
      </c>
      <c r="AV129" s="12" t="s">
        <v>88</v>
      </c>
      <c r="AW129" s="12" t="s">
        <v>42</v>
      </c>
      <c r="AX129" s="12" t="s">
        <v>81</v>
      </c>
      <c r="AY129" s="241" t="s">
        <v>158</v>
      </c>
    </row>
    <row r="130" s="13" customFormat="1">
      <c r="B130" s="242"/>
      <c r="C130" s="243"/>
      <c r="D130" s="233" t="s">
        <v>166</v>
      </c>
      <c r="E130" s="244" t="s">
        <v>79</v>
      </c>
      <c r="F130" s="245" t="s">
        <v>1104</v>
      </c>
      <c r="G130" s="243"/>
      <c r="H130" s="246">
        <v>11.933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AT130" s="252" t="s">
        <v>166</v>
      </c>
      <c r="AU130" s="252" t="s">
        <v>90</v>
      </c>
      <c r="AV130" s="13" t="s">
        <v>90</v>
      </c>
      <c r="AW130" s="13" t="s">
        <v>42</v>
      </c>
      <c r="AX130" s="13" t="s">
        <v>81</v>
      </c>
      <c r="AY130" s="252" t="s">
        <v>158</v>
      </c>
    </row>
    <row r="131" s="13" customFormat="1">
      <c r="B131" s="242"/>
      <c r="C131" s="243"/>
      <c r="D131" s="233" t="s">
        <v>166</v>
      </c>
      <c r="E131" s="244" t="s">
        <v>79</v>
      </c>
      <c r="F131" s="245" t="s">
        <v>1105</v>
      </c>
      <c r="G131" s="243"/>
      <c r="H131" s="246">
        <v>1.95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AT131" s="252" t="s">
        <v>166</v>
      </c>
      <c r="AU131" s="252" t="s">
        <v>90</v>
      </c>
      <c r="AV131" s="13" t="s">
        <v>90</v>
      </c>
      <c r="AW131" s="13" t="s">
        <v>42</v>
      </c>
      <c r="AX131" s="13" t="s">
        <v>81</v>
      </c>
      <c r="AY131" s="252" t="s">
        <v>158</v>
      </c>
    </row>
    <row r="132" s="13" customFormat="1">
      <c r="B132" s="242"/>
      <c r="C132" s="243"/>
      <c r="D132" s="233" t="s">
        <v>166</v>
      </c>
      <c r="E132" s="244" t="s">
        <v>79</v>
      </c>
      <c r="F132" s="245" t="s">
        <v>1106</v>
      </c>
      <c r="G132" s="243"/>
      <c r="H132" s="246">
        <v>0.315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AT132" s="252" t="s">
        <v>166</v>
      </c>
      <c r="AU132" s="252" t="s">
        <v>90</v>
      </c>
      <c r="AV132" s="13" t="s">
        <v>90</v>
      </c>
      <c r="AW132" s="13" t="s">
        <v>42</v>
      </c>
      <c r="AX132" s="13" t="s">
        <v>81</v>
      </c>
      <c r="AY132" s="252" t="s">
        <v>158</v>
      </c>
    </row>
    <row r="133" s="14" customFormat="1">
      <c r="B133" s="253"/>
      <c r="C133" s="254"/>
      <c r="D133" s="233" t="s">
        <v>166</v>
      </c>
      <c r="E133" s="255" t="s">
        <v>79</v>
      </c>
      <c r="F133" s="256" t="s">
        <v>170</v>
      </c>
      <c r="G133" s="254"/>
      <c r="H133" s="257">
        <v>14.197999999999999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AT133" s="263" t="s">
        <v>166</v>
      </c>
      <c r="AU133" s="263" t="s">
        <v>90</v>
      </c>
      <c r="AV133" s="14" t="s">
        <v>100</v>
      </c>
      <c r="AW133" s="14" t="s">
        <v>42</v>
      </c>
      <c r="AX133" s="14" t="s">
        <v>88</v>
      </c>
      <c r="AY133" s="263" t="s">
        <v>158</v>
      </c>
    </row>
    <row r="134" s="1" customFormat="1" ht="16.5" customHeight="1">
      <c r="B134" s="39"/>
      <c r="C134" s="219" t="s">
        <v>209</v>
      </c>
      <c r="D134" s="219" t="s">
        <v>160</v>
      </c>
      <c r="E134" s="220" t="s">
        <v>179</v>
      </c>
      <c r="F134" s="221" t="s">
        <v>180</v>
      </c>
      <c r="G134" s="222" t="s">
        <v>181</v>
      </c>
      <c r="H134" s="223">
        <v>20.565000000000001</v>
      </c>
      <c r="I134" s="224"/>
      <c r="J134" s="225">
        <f>ROUND(I134*H134,2)</f>
        <v>0</v>
      </c>
      <c r="K134" s="221" t="s">
        <v>164</v>
      </c>
      <c r="L134" s="44"/>
      <c r="M134" s="226" t="s">
        <v>79</v>
      </c>
      <c r="N134" s="227" t="s">
        <v>51</v>
      </c>
      <c r="O134" s="80"/>
      <c r="P134" s="228">
        <f>O134*H134</f>
        <v>0</v>
      </c>
      <c r="Q134" s="228">
        <v>0.0015</v>
      </c>
      <c r="R134" s="228">
        <f>Q134*H134</f>
        <v>0.030847500000000003</v>
      </c>
      <c r="S134" s="228">
        <v>0</v>
      </c>
      <c r="T134" s="229">
        <f>S134*H134</f>
        <v>0</v>
      </c>
      <c r="AR134" s="17" t="s">
        <v>100</v>
      </c>
      <c r="AT134" s="17" t="s">
        <v>160</v>
      </c>
      <c r="AU134" s="17" t="s">
        <v>90</v>
      </c>
      <c r="AY134" s="17" t="s">
        <v>158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88</v>
      </c>
      <c r="BK134" s="230">
        <f>ROUND(I134*H134,2)</f>
        <v>0</v>
      </c>
      <c r="BL134" s="17" t="s">
        <v>100</v>
      </c>
      <c r="BM134" s="17" t="s">
        <v>1107</v>
      </c>
    </row>
    <row r="135" s="12" customFormat="1">
      <c r="B135" s="231"/>
      <c r="C135" s="232"/>
      <c r="D135" s="233" t="s">
        <v>166</v>
      </c>
      <c r="E135" s="234" t="s">
        <v>79</v>
      </c>
      <c r="F135" s="235" t="s">
        <v>110</v>
      </c>
      <c r="G135" s="232"/>
      <c r="H135" s="234" t="s">
        <v>79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166</v>
      </c>
      <c r="AU135" s="241" t="s">
        <v>90</v>
      </c>
      <c r="AV135" s="12" t="s">
        <v>88</v>
      </c>
      <c r="AW135" s="12" t="s">
        <v>42</v>
      </c>
      <c r="AX135" s="12" t="s">
        <v>81</v>
      </c>
      <c r="AY135" s="241" t="s">
        <v>158</v>
      </c>
    </row>
    <row r="136" s="12" customFormat="1">
      <c r="B136" s="231"/>
      <c r="C136" s="232"/>
      <c r="D136" s="233" t="s">
        <v>166</v>
      </c>
      <c r="E136" s="234" t="s">
        <v>79</v>
      </c>
      <c r="F136" s="235" t="s">
        <v>167</v>
      </c>
      <c r="G136" s="232"/>
      <c r="H136" s="234" t="s">
        <v>79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166</v>
      </c>
      <c r="AU136" s="241" t="s">
        <v>90</v>
      </c>
      <c r="AV136" s="12" t="s">
        <v>88</v>
      </c>
      <c r="AW136" s="12" t="s">
        <v>42</v>
      </c>
      <c r="AX136" s="12" t="s">
        <v>81</v>
      </c>
      <c r="AY136" s="241" t="s">
        <v>158</v>
      </c>
    </row>
    <row r="137" s="12" customFormat="1">
      <c r="B137" s="231"/>
      <c r="C137" s="232"/>
      <c r="D137" s="233" t="s">
        <v>166</v>
      </c>
      <c r="E137" s="234" t="s">
        <v>79</v>
      </c>
      <c r="F137" s="235" t="s">
        <v>614</v>
      </c>
      <c r="G137" s="232"/>
      <c r="H137" s="234" t="s">
        <v>79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166</v>
      </c>
      <c r="AU137" s="241" t="s">
        <v>90</v>
      </c>
      <c r="AV137" s="12" t="s">
        <v>88</v>
      </c>
      <c r="AW137" s="12" t="s">
        <v>42</v>
      </c>
      <c r="AX137" s="12" t="s">
        <v>81</v>
      </c>
      <c r="AY137" s="241" t="s">
        <v>158</v>
      </c>
    </row>
    <row r="138" s="13" customFormat="1">
      <c r="B138" s="242"/>
      <c r="C138" s="243"/>
      <c r="D138" s="233" t="s">
        <v>166</v>
      </c>
      <c r="E138" s="244" t="s">
        <v>79</v>
      </c>
      <c r="F138" s="245" t="s">
        <v>1108</v>
      </c>
      <c r="G138" s="243"/>
      <c r="H138" s="246">
        <v>9.8499999999999996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AT138" s="252" t="s">
        <v>166</v>
      </c>
      <c r="AU138" s="252" t="s">
        <v>90</v>
      </c>
      <c r="AV138" s="13" t="s">
        <v>90</v>
      </c>
      <c r="AW138" s="13" t="s">
        <v>42</v>
      </c>
      <c r="AX138" s="13" t="s">
        <v>81</v>
      </c>
      <c r="AY138" s="252" t="s">
        <v>158</v>
      </c>
    </row>
    <row r="139" s="13" customFormat="1">
      <c r="B139" s="242"/>
      <c r="C139" s="243"/>
      <c r="D139" s="233" t="s">
        <v>166</v>
      </c>
      <c r="E139" s="244" t="s">
        <v>79</v>
      </c>
      <c r="F139" s="245" t="s">
        <v>1109</v>
      </c>
      <c r="G139" s="243"/>
      <c r="H139" s="246">
        <v>0.59999999999999998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AT139" s="252" t="s">
        <v>166</v>
      </c>
      <c r="AU139" s="252" t="s">
        <v>90</v>
      </c>
      <c r="AV139" s="13" t="s">
        <v>90</v>
      </c>
      <c r="AW139" s="13" t="s">
        <v>42</v>
      </c>
      <c r="AX139" s="13" t="s">
        <v>81</v>
      </c>
      <c r="AY139" s="252" t="s">
        <v>158</v>
      </c>
    </row>
    <row r="140" s="13" customFormat="1">
      <c r="B140" s="242"/>
      <c r="C140" s="243"/>
      <c r="D140" s="233" t="s">
        <v>166</v>
      </c>
      <c r="E140" s="244" t="s">
        <v>79</v>
      </c>
      <c r="F140" s="245" t="s">
        <v>1106</v>
      </c>
      <c r="G140" s="243"/>
      <c r="H140" s="246">
        <v>0.315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AT140" s="252" t="s">
        <v>166</v>
      </c>
      <c r="AU140" s="252" t="s">
        <v>90</v>
      </c>
      <c r="AV140" s="13" t="s">
        <v>90</v>
      </c>
      <c r="AW140" s="13" t="s">
        <v>42</v>
      </c>
      <c r="AX140" s="13" t="s">
        <v>81</v>
      </c>
      <c r="AY140" s="252" t="s">
        <v>158</v>
      </c>
    </row>
    <row r="141" s="12" customFormat="1">
      <c r="B141" s="231"/>
      <c r="C141" s="232"/>
      <c r="D141" s="233" t="s">
        <v>166</v>
      </c>
      <c r="E141" s="234" t="s">
        <v>79</v>
      </c>
      <c r="F141" s="235" t="s">
        <v>553</v>
      </c>
      <c r="G141" s="232"/>
      <c r="H141" s="234" t="s">
        <v>79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166</v>
      </c>
      <c r="AU141" s="241" t="s">
        <v>90</v>
      </c>
      <c r="AV141" s="12" t="s">
        <v>88</v>
      </c>
      <c r="AW141" s="12" t="s">
        <v>42</v>
      </c>
      <c r="AX141" s="12" t="s">
        <v>81</v>
      </c>
      <c r="AY141" s="241" t="s">
        <v>158</v>
      </c>
    </row>
    <row r="142" s="13" customFormat="1">
      <c r="B142" s="242"/>
      <c r="C142" s="243"/>
      <c r="D142" s="233" t="s">
        <v>166</v>
      </c>
      <c r="E142" s="244" t="s">
        <v>79</v>
      </c>
      <c r="F142" s="245" t="s">
        <v>1110</v>
      </c>
      <c r="G142" s="243"/>
      <c r="H142" s="246">
        <v>9.8000000000000007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166</v>
      </c>
      <c r="AU142" s="252" t="s">
        <v>90</v>
      </c>
      <c r="AV142" s="13" t="s">
        <v>90</v>
      </c>
      <c r="AW142" s="13" t="s">
        <v>42</v>
      </c>
      <c r="AX142" s="13" t="s">
        <v>81</v>
      </c>
      <c r="AY142" s="252" t="s">
        <v>158</v>
      </c>
    </row>
    <row r="143" s="14" customFormat="1">
      <c r="B143" s="253"/>
      <c r="C143" s="254"/>
      <c r="D143" s="233" t="s">
        <v>166</v>
      </c>
      <c r="E143" s="255" t="s">
        <v>79</v>
      </c>
      <c r="F143" s="256" t="s">
        <v>170</v>
      </c>
      <c r="G143" s="254"/>
      <c r="H143" s="257">
        <v>20.564999999999998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AT143" s="263" t="s">
        <v>166</v>
      </c>
      <c r="AU143" s="263" t="s">
        <v>90</v>
      </c>
      <c r="AV143" s="14" t="s">
        <v>100</v>
      </c>
      <c r="AW143" s="14" t="s">
        <v>42</v>
      </c>
      <c r="AX143" s="14" t="s">
        <v>88</v>
      </c>
      <c r="AY143" s="263" t="s">
        <v>158</v>
      </c>
    </row>
    <row r="144" s="1" customFormat="1" ht="16.5" customHeight="1">
      <c r="B144" s="39"/>
      <c r="C144" s="219" t="s">
        <v>192</v>
      </c>
      <c r="D144" s="219" t="s">
        <v>160</v>
      </c>
      <c r="E144" s="220" t="s">
        <v>1111</v>
      </c>
      <c r="F144" s="221" t="s">
        <v>1112</v>
      </c>
      <c r="G144" s="222" t="s">
        <v>188</v>
      </c>
      <c r="H144" s="223">
        <v>0.25</v>
      </c>
      <c r="I144" s="224"/>
      <c r="J144" s="225">
        <f>ROUND(I144*H144,2)</f>
        <v>0</v>
      </c>
      <c r="K144" s="221" t="s">
        <v>164</v>
      </c>
      <c r="L144" s="44"/>
      <c r="M144" s="226" t="s">
        <v>79</v>
      </c>
      <c r="N144" s="227" t="s">
        <v>51</v>
      </c>
      <c r="O144" s="80"/>
      <c r="P144" s="228">
        <f>O144*H144</f>
        <v>0</v>
      </c>
      <c r="Q144" s="228">
        <v>2.45329</v>
      </c>
      <c r="R144" s="228">
        <f>Q144*H144</f>
        <v>0.61332249999999999</v>
      </c>
      <c r="S144" s="228">
        <v>0</v>
      </c>
      <c r="T144" s="229">
        <f>S144*H144</f>
        <v>0</v>
      </c>
      <c r="AR144" s="17" t="s">
        <v>100</v>
      </c>
      <c r="AT144" s="17" t="s">
        <v>160</v>
      </c>
      <c r="AU144" s="17" t="s">
        <v>90</v>
      </c>
      <c r="AY144" s="17" t="s">
        <v>158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88</v>
      </c>
      <c r="BK144" s="230">
        <f>ROUND(I144*H144,2)</f>
        <v>0</v>
      </c>
      <c r="BL144" s="17" t="s">
        <v>100</v>
      </c>
      <c r="BM144" s="17" t="s">
        <v>1113</v>
      </c>
    </row>
    <row r="145" s="12" customFormat="1">
      <c r="B145" s="231"/>
      <c r="C145" s="232"/>
      <c r="D145" s="233" t="s">
        <v>166</v>
      </c>
      <c r="E145" s="234" t="s">
        <v>79</v>
      </c>
      <c r="F145" s="235" t="s">
        <v>1114</v>
      </c>
      <c r="G145" s="232"/>
      <c r="H145" s="234" t="s">
        <v>79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166</v>
      </c>
      <c r="AU145" s="241" t="s">
        <v>90</v>
      </c>
      <c r="AV145" s="12" t="s">
        <v>88</v>
      </c>
      <c r="AW145" s="12" t="s">
        <v>42</v>
      </c>
      <c r="AX145" s="12" t="s">
        <v>81</v>
      </c>
      <c r="AY145" s="241" t="s">
        <v>158</v>
      </c>
    </row>
    <row r="146" s="13" customFormat="1">
      <c r="B146" s="242"/>
      <c r="C146" s="243"/>
      <c r="D146" s="233" t="s">
        <v>166</v>
      </c>
      <c r="E146" s="244" t="s">
        <v>79</v>
      </c>
      <c r="F146" s="245" t="s">
        <v>1115</v>
      </c>
      <c r="G146" s="243"/>
      <c r="H146" s="246">
        <v>0.25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AT146" s="252" t="s">
        <v>166</v>
      </c>
      <c r="AU146" s="252" t="s">
        <v>90</v>
      </c>
      <c r="AV146" s="13" t="s">
        <v>90</v>
      </c>
      <c r="AW146" s="13" t="s">
        <v>42</v>
      </c>
      <c r="AX146" s="13" t="s">
        <v>81</v>
      </c>
      <c r="AY146" s="252" t="s">
        <v>158</v>
      </c>
    </row>
    <row r="147" s="14" customFormat="1">
      <c r="B147" s="253"/>
      <c r="C147" s="254"/>
      <c r="D147" s="233" t="s">
        <v>166</v>
      </c>
      <c r="E147" s="255" t="s">
        <v>79</v>
      </c>
      <c r="F147" s="256" t="s">
        <v>170</v>
      </c>
      <c r="G147" s="254"/>
      <c r="H147" s="257">
        <v>0.25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AT147" s="263" t="s">
        <v>166</v>
      </c>
      <c r="AU147" s="263" t="s">
        <v>90</v>
      </c>
      <c r="AV147" s="14" t="s">
        <v>100</v>
      </c>
      <c r="AW147" s="14" t="s">
        <v>42</v>
      </c>
      <c r="AX147" s="14" t="s">
        <v>88</v>
      </c>
      <c r="AY147" s="263" t="s">
        <v>158</v>
      </c>
    </row>
    <row r="148" s="1" customFormat="1" ht="16.5" customHeight="1">
      <c r="B148" s="39"/>
      <c r="C148" s="219" t="s">
        <v>218</v>
      </c>
      <c r="D148" s="219" t="s">
        <v>160</v>
      </c>
      <c r="E148" s="220" t="s">
        <v>1116</v>
      </c>
      <c r="F148" s="221" t="s">
        <v>1117</v>
      </c>
      <c r="G148" s="222" t="s">
        <v>341</v>
      </c>
      <c r="H148" s="223">
        <v>1</v>
      </c>
      <c r="I148" s="224"/>
      <c r="J148" s="225">
        <f>ROUND(I148*H148,2)</f>
        <v>0</v>
      </c>
      <c r="K148" s="221" t="s">
        <v>164</v>
      </c>
      <c r="L148" s="44"/>
      <c r="M148" s="226" t="s">
        <v>79</v>
      </c>
      <c r="N148" s="227" t="s">
        <v>51</v>
      </c>
      <c r="O148" s="80"/>
      <c r="P148" s="228">
        <f>O148*H148</f>
        <v>0</v>
      </c>
      <c r="Q148" s="228">
        <v>0.04684</v>
      </c>
      <c r="R148" s="228">
        <f>Q148*H148</f>
        <v>0.04684</v>
      </c>
      <c r="S148" s="228">
        <v>0</v>
      </c>
      <c r="T148" s="229">
        <f>S148*H148</f>
        <v>0</v>
      </c>
      <c r="AR148" s="17" t="s">
        <v>100</v>
      </c>
      <c r="AT148" s="17" t="s">
        <v>160</v>
      </c>
      <c r="AU148" s="17" t="s">
        <v>90</v>
      </c>
      <c r="AY148" s="17" t="s">
        <v>158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88</v>
      </c>
      <c r="BK148" s="230">
        <f>ROUND(I148*H148,2)</f>
        <v>0</v>
      </c>
      <c r="BL148" s="17" t="s">
        <v>100</v>
      </c>
      <c r="BM148" s="17" t="s">
        <v>1118</v>
      </c>
    </row>
    <row r="149" s="11" customFormat="1" ht="22.8" customHeight="1">
      <c r="B149" s="203"/>
      <c r="C149" s="204"/>
      <c r="D149" s="205" t="s">
        <v>80</v>
      </c>
      <c r="E149" s="217" t="s">
        <v>192</v>
      </c>
      <c r="F149" s="217" t="s">
        <v>193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SUM(P150:P203)</f>
        <v>0</v>
      </c>
      <c r="Q149" s="211"/>
      <c r="R149" s="212">
        <f>SUM(R150:R203)</f>
        <v>0.0011500000000000002</v>
      </c>
      <c r="S149" s="211"/>
      <c r="T149" s="213">
        <f>SUM(T150:T203)</f>
        <v>3.2742550000000006</v>
      </c>
      <c r="AR149" s="214" t="s">
        <v>88</v>
      </c>
      <c r="AT149" s="215" t="s">
        <v>80</v>
      </c>
      <c r="AU149" s="215" t="s">
        <v>88</v>
      </c>
      <c r="AY149" s="214" t="s">
        <v>158</v>
      </c>
      <c r="BK149" s="216">
        <f>SUM(BK150:BK203)</f>
        <v>0</v>
      </c>
    </row>
    <row r="150" s="1" customFormat="1" ht="16.5" customHeight="1">
      <c r="B150" s="39"/>
      <c r="C150" s="219" t="s">
        <v>229</v>
      </c>
      <c r="D150" s="219" t="s">
        <v>160</v>
      </c>
      <c r="E150" s="220" t="s">
        <v>194</v>
      </c>
      <c r="F150" s="221" t="s">
        <v>195</v>
      </c>
      <c r="G150" s="222" t="s">
        <v>163</v>
      </c>
      <c r="H150" s="223">
        <v>28.75</v>
      </c>
      <c r="I150" s="224"/>
      <c r="J150" s="225">
        <f>ROUND(I150*H150,2)</f>
        <v>0</v>
      </c>
      <c r="K150" s="221" t="s">
        <v>164</v>
      </c>
      <c r="L150" s="44"/>
      <c r="M150" s="226" t="s">
        <v>79</v>
      </c>
      <c r="N150" s="227" t="s">
        <v>51</v>
      </c>
      <c r="O150" s="80"/>
      <c r="P150" s="228">
        <f>O150*H150</f>
        <v>0</v>
      </c>
      <c r="Q150" s="228">
        <v>4.0000000000000003E-05</v>
      </c>
      <c r="R150" s="228">
        <f>Q150*H150</f>
        <v>0.0011500000000000002</v>
      </c>
      <c r="S150" s="228">
        <v>0</v>
      </c>
      <c r="T150" s="229">
        <f>S150*H150</f>
        <v>0</v>
      </c>
      <c r="AR150" s="17" t="s">
        <v>100</v>
      </c>
      <c r="AT150" s="17" t="s">
        <v>160</v>
      </c>
      <c r="AU150" s="17" t="s">
        <v>90</v>
      </c>
      <c r="AY150" s="17" t="s">
        <v>158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88</v>
      </c>
      <c r="BK150" s="230">
        <f>ROUND(I150*H150,2)</f>
        <v>0</v>
      </c>
      <c r="BL150" s="17" t="s">
        <v>100</v>
      </c>
      <c r="BM150" s="17" t="s">
        <v>1119</v>
      </c>
    </row>
    <row r="151" s="12" customFormat="1">
      <c r="B151" s="231"/>
      <c r="C151" s="232"/>
      <c r="D151" s="233" t="s">
        <v>166</v>
      </c>
      <c r="E151" s="234" t="s">
        <v>79</v>
      </c>
      <c r="F151" s="235" t="s">
        <v>110</v>
      </c>
      <c r="G151" s="232"/>
      <c r="H151" s="234" t="s">
        <v>79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166</v>
      </c>
      <c r="AU151" s="241" t="s">
        <v>90</v>
      </c>
      <c r="AV151" s="12" t="s">
        <v>88</v>
      </c>
      <c r="AW151" s="12" t="s">
        <v>42</v>
      </c>
      <c r="AX151" s="12" t="s">
        <v>81</v>
      </c>
      <c r="AY151" s="241" t="s">
        <v>158</v>
      </c>
    </row>
    <row r="152" s="12" customFormat="1">
      <c r="B152" s="231"/>
      <c r="C152" s="232"/>
      <c r="D152" s="233" t="s">
        <v>166</v>
      </c>
      <c r="E152" s="234" t="s">
        <v>79</v>
      </c>
      <c r="F152" s="235" t="s">
        <v>167</v>
      </c>
      <c r="G152" s="232"/>
      <c r="H152" s="234" t="s">
        <v>79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AT152" s="241" t="s">
        <v>166</v>
      </c>
      <c r="AU152" s="241" t="s">
        <v>90</v>
      </c>
      <c r="AV152" s="12" t="s">
        <v>88</v>
      </c>
      <c r="AW152" s="12" t="s">
        <v>42</v>
      </c>
      <c r="AX152" s="12" t="s">
        <v>81</v>
      </c>
      <c r="AY152" s="241" t="s">
        <v>158</v>
      </c>
    </row>
    <row r="153" s="13" customFormat="1">
      <c r="B153" s="242"/>
      <c r="C153" s="243"/>
      <c r="D153" s="233" t="s">
        <v>166</v>
      </c>
      <c r="E153" s="244" t="s">
        <v>79</v>
      </c>
      <c r="F153" s="245" t="s">
        <v>1120</v>
      </c>
      <c r="G153" s="243"/>
      <c r="H153" s="246">
        <v>12.050000000000001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AT153" s="252" t="s">
        <v>166</v>
      </c>
      <c r="AU153" s="252" t="s">
        <v>90</v>
      </c>
      <c r="AV153" s="13" t="s">
        <v>90</v>
      </c>
      <c r="AW153" s="13" t="s">
        <v>42</v>
      </c>
      <c r="AX153" s="13" t="s">
        <v>81</v>
      </c>
      <c r="AY153" s="252" t="s">
        <v>158</v>
      </c>
    </row>
    <row r="154" s="12" customFormat="1">
      <c r="B154" s="231"/>
      <c r="C154" s="232"/>
      <c r="D154" s="233" t="s">
        <v>166</v>
      </c>
      <c r="E154" s="234" t="s">
        <v>79</v>
      </c>
      <c r="F154" s="235" t="s">
        <v>1121</v>
      </c>
      <c r="G154" s="232"/>
      <c r="H154" s="234" t="s">
        <v>79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166</v>
      </c>
      <c r="AU154" s="241" t="s">
        <v>90</v>
      </c>
      <c r="AV154" s="12" t="s">
        <v>88</v>
      </c>
      <c r="AW154" s="12" t="s">
        <v>42</v>
      </c>
      <c r="AX154" s="12" t="s">
        <v>81</v>
      </c>
      <c r="AY154" s="241" t="s">
        <v>158</v>
      </c>
    </row>
    <row r="155" s="13" customFormat="1">
      <c r="B155" s="242"/>
      <c r="C155" s="243"/>
      <c r="D155" s="233" t="s">
        <v>166</v>
      </c>
      <c r="E155" s="244" t="s">
        <v>79</v>
      </c>
      <c r="F155" s="245" t="s">
        <v>1122</v>
      </c>
      <c r="G155" s="243"/>
      <c r="H155" s="246">
        <v>6.7000000000000002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AT155" s="252" t="s">
        <v>166</v>
      </c>
      <c r="AU155" s="252" t="s">
        <v>90</v>
      </c>
      <c r="AV155" s="13" t="s">
        <v>90</v>
      </c>
      <c r="AW155" s="13" t="s">
        <v>42</v>
      </c>
      <c r="AX155" s="13" t="s">
        <v>81</v>
      </c>
      <c r="AY155" s="252" t="s">
        <v>158</v>
      </c>
    </row>
    <row r="156" s="12" customFormat="1">
      <c r="B156" s="231"/>
      <c r="C156" s="232"/>
      <c r="D156" s="233" t="s">
        <v>166</v>
      </c>
      <c r="E156" s="234" t="s">
        <v>79</v>
      </c>
      <c r="F156" s="235" t="s">
        <v>1123</v>
      </c>
      <c r="G156" s="232"/>
      <c r="H156" s="234" t="s">
        <v>79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166</v>
      </c>
      <c r="AU156" s="241" t="s">
        <v>90</v>
      </c>
      <c r="AV156" s="12" t="s">
        <v>88</v>
      </c>
      <c r="AW156" s="12" t="s">
        <v>42</v>
      </c>
      <c r="AX156" s="12" t="s">
        <v>81</v>
      </c>
      <c r="AY156" s="241" t="s">
        <v>158</v>
      </c>
    </row>
    <row r="157" s="13" customFormat="1">
      <c r="B157" s="242"/>
      <c r="C157" s="243"/>
      <c r="D157" s="233" t="s">
        <v>166</v>
      </c>
      <c r="E157" s="244" t="s">
        <v>79</v>
      </c>
      <c r="F157" s="245" t="s">
        <v>1124</v>
      </c>
      <c r="G157" s="243"/>
      <c r="H157" s="246">
        <v>10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AT157" s="252" t="s">
        <v>166</v>
      </c>
      <c r="AU157" s="252" t="s">
        <v>90</v>
      </c>
      <c r="AV157" s="13" t="s">
        <v>90</v>
      </c>
      <c r="AW157" s="13" t="s">
        <v>42</v>
      </c>
      <c r="AX157" s="13" t="s">
        <v>81</v>
      </c>
      <c r="AY157" s="252" t="s">
        <v>158</v>
      </c>
    </row>
    <row r="158" s="14" customFormat="1">
      <c r="B158" s="253"/>
      <c r="C158" s="254"/>
      <c r="D158" s="233" t="s">
        <v>166</v>
      </c>
      <c r="E158" s="255" t="s">
        <v>79</v>
      </c>
      <c r="F158" s="256" t="s">
        <v>170</v>
      </c>
      <c r="G158" s="254"/>
      <c r="H158" s="257">
        <v>28.75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AT158" s="263" t="s">
        <v>166</v>
      </c>
      <c r="AU158" s="263" t="s">
        <v>90</v>
      </c>
      <c r="AV158" s="14" t="s">
        <v>100</v>
      </c>
      <c r="AW158" s="14" t="s">
        <v>42</v>
      </c>
      <c r="AX158" s="14" t="s">
        <v>88</v>
      </c>
      <c r="AY158" s="263" t="s">
        <v>158</v>
      </c>
    </row>
    <row r="159" s="1" customFormat="1" ht="16.5" customHeight="1">
      <c r="B159" s="39"/>
      <c r="C159" s="219" t="s">
        <v>234</v>
      </c>
      <c r="D159" s="219" t="s">
        <v>160</v>
      </c>
      <c r="E159" s="220" t="s">
        <v>1125</v>
      </c>
      <c r="F159" s="221" t="s">
        <v>1126</v>
      </c>
      <c r="G159" s="222" t="s">
        <v>163</v>
      </c>
      <c r="H159" s="223">
        <v>5.2329999999999997</v>
      </c>
      <c r="I159" s="224"/>
      <c r="J159" s="225">
        <f>ROUND(I159*H159,2)</f>
        <v>0</v>
      </c>
      <c r="K159" s="221" t="s">
        <v>164</v>
      </c>
      <c r="L159" s="44"/>
      <c r="M159" s="226" t="s">
        <v>79</v>
      </c>
      <c r="N159" s="227" t="s">
        <v>51</v>
      </c>
      <c r="O159" s="80"/>
      <c r="P159" s="228">
        <f>O159*H159</f>
        <v>0</v>
      </c>
      <c r="Q159" s="228">
        <v>0</v>
      </c>
      <c r="R159" s="228">
        <f>Q159*H159</f>
        <v>0</v>
      </c>
      <c r="S159" s="228">
        <v>0.13100000000000001</v>
      </c>
      <c r="T159" s="229">
        <f>S159*H159</f>
        <v>0.68552299999999999</v>
      </c>
      <c r="AR159" s="17" t="s">
        <v>100</v>
      </c>
      <c r="AT159" s="17" t="s">
        <v>160</v>
      </c>
      <c r="AU159" s="17" t="s">
        <v>90</v>
      </c>
      <c r="AY159" s="17" t="s">
        <v>158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88</v>
      </c>
      <c r="BK159" s="230">
        <f>ROUND(I159*H159,2)</f>
        <v>0</v>
      </c>
      <c r="BL159" s="17" t="s">
        <v>100</v>
      </c>
      <c r="BM159" s="17" t="s">
        <v>1127</v>
      </c>
    </row>
    <row r="160" s="12" customFormat="1">
      <c r="B160" s="231"/>
      <c r="C160" s="232"/>
      <c r="D160" s="233" t="s">
        <v>166</v>
      </c>
      <c r="E160" s="234" t="s">
        <v>79</v>
      </c>
      <c r="F160" s="235" t="s">
        <v>110</v>
      </c>
      <c r="G160" s="232"/>
      <c r="H160" s="234" t="s">
        <v>79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166</v>
      </c>
      <c r="AU160" s="241" t="s">
        <v>90</v>
      </c>
      <c r="AV160" s="12" t="s">
        <v>88</v>
      </c>
      <c r="AW160" s="12" t="s">
        <v>42</v>
      </c>
      <c r="AX160" s="12" t="s">
        <v>81</v>
      </c>
      <c r="AY160" s="241" t="s">
        <v>158</v>
      </c>
    </row>
    <row r="161" s="12" customFormat="1">
      <c r="B161" s="231"/>
      <c r="C161" s="232"/>
      <c r="D161" s="233" t="s">
        <v>166</v>
      </c>
      <c r="E161" s="234" t="s">
        <v>79</v>
      </c>
      <c r="F161" s="235" t="s">
        <v>167</v>
      </c>
      <c r="G161" s="232"/>
      <c r="H161" s="234" t="s">
        <v>79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166</v>
      </c>
      <c r="AU161" s="241" t="s">
        <v>90</v>
      </c>
      <c r="AV161" s="12" t="s">
        <v>88</v>
      </c>
      <c r="AW161" s="12" t="s">
        <v>42</v>
      </c>
      <c r="AX161" s="12" t="s">
        <v>81</v>
      </c>
      <c r="AY161" s="241" t="s">
        <v>158</v>
      </c>
    </row>
    <row r="162" s="13" customFormat="1">
      <c r="B162" s="242"/>
      <c r="C162" s="243"/>
      <c r="D162" s="233" t="s">
        <v>166</v>
      </c>
      <c r="E162" s="244" t="s">
        <v>79</v>
      </c>
      <c r="F162" s="245" t="s">
        <v>1128</v>
      </c>
      <c r="G162" s="243"/>
      <c r="H162" s="246">
        <v>7.633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AT162" s="252" t="s">
        <v>166</v>
      </c>
      <c r="AU162" s="252" t="s">
        <v>90</v>
      </c>
      <c r="AV162" s="13" t="s">
        <v>90</v>
      </c>
      <c r="AW162" s="13" t="s">
        <v>42</v>
      </c>
      <c r="AX162" s="13" t="s">
        <v>81</v>
      </c>
      <c r="AY162" s="252" t="s">
        <v>158</v>
      </c>
    </row>
    <row r="163" s="13" customFormat="1">
      <c r="B163" s="242"/>
      <c r="C163" s="243"/>
      <c r="D163" s="233" t="s">
        <v>166</v>
      </c>
      <c r="E163" s="244" t="s">
        <v>79</v>
      </c>
      <c r="F163" s="245" t="s">
        <v>1129</v>
      </c>
      <c r="G163" s="243"/>
      <c r="H163" s="246">
        <v>-2.3999999999999999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AT163" s="252" t="s">
        <v>166</v>
      </c>
      <c r="AU163" s="252" t="s">
        <v>90</v>
      </c>
      <c r="AV163" s="13" t="s">
        <v>90</v>
      </c>
      <c r="AW163" s="13" t="s">
        <v>42</v>
      </c>
      <c r="AX163" s="13" t="s">
        <v>81</v>
      </c>
      <c r="AY163" s="252" t="s">
        <v>158</v>
      </c>
    </row>
    <row r="164" s="14" customFormat="1">
      <c r="B164" s="253"/>
      <c r="C164" s="254"/>
      <c r="D164" s="233" t="s">
        <v>166</v>
      </c>
      <c r="E164" s="255" t="s">
        <v>79</v>
      </c>
      <c r="F164" s="256" t="s">
        <v>170</v>
      </c>
      <c r="G164" s="254"/>
      <c r="H164" s="257">
        <v>5.2330000000000005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AT164" s="263" t="s">
        <v>166</v>
      </c>
      <c r="AU164" s="263" t="s">
        <v>90</v>
      </c>
      <c r="AV164" s="14" t="s">
        <v>100</v>
      </c>
      <c r="AW164" s="14" t="s">
        <v>42</v>
      </c>
      <c r="AX164" s="14" t="s">
        <v>88</v>
      </c>
      <c r="AY164" s="263" t="s">
        <v>158</v>
      </c>
    </row>
    <row r="165" s="1" customFormat="1" ht="22.5" customHeight="1">
      <c r="B165" s="39"/>
      <c r="C165" s="219" t="s">
        <v>239</v>
      </c>
      <c r="D165" s="219" t="s">
        <v>160</v>
      </c>
      <c r="E165" s="220" t="s">
        <v>1130</v>
      </c>
      <c r="F165" s="221" t="s">
        <v>1131</v>
      </c>
      <c r="G165" s="222" t="s">
        <v>163</v>
      </c>
      <c r="H165" s="223">
        <v>12.050000000000001</v>
      </c>
      <c r="I165" s="224"/>
      <c r="J165" s="225">
        <f>ROUND(I165*H165,2)</f>
        <v>0</v>
      </c>
      <c r="K165" s="221" t="s">
        <v>164</v>
      </c>
      <c r="L165" s="44"/>
      <c r="M165" s="226" t="s">
        <v>79</v>
      </c>
      <c r="N165" s="227" t="s">
        <v>51</v>
      </c>
      <c r="O165" s="80"/>
      <c r="P165" s="228">
        <f>O165*H165</f>
        <v>0</v>
      </c>
      <c r="Q165" s="228">
        <v>0</v>
      </c>
      <c r="R165" s="228">
        <f>Q165*H165</f>
        <v>0</v>
      </c>
      <c r="S165" s="228">
        <v>0.035000000000000003</v>
      </c>
      <c r="T165" s="229">
        <f>S165*H165</f>
        <v>0.42175000000000007</v>
      </c>
      <c r="AR165" s="17" t="s">
        <v>100</v>
      </c>
      <c r="AT165" s="17" t="s">
        <v>160</v>
      </c>
      <c r="AU165" s="17" t="s">
        <v>90</v>
      </c>
      <c r="AY165" s="17" t="s">
        <v>158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88</v>
      </c>
      <c r="BK165" s="230">
        <f>ROUND(I165*H165,2)</f>
        <v>0</v>
      </c>
      <c r="BL165" s="17" t="s">
        <v>100</v>
      </c>
      <c r="BM165" s="17" t="s">
        <v>1132</v>
      </c>
    </row>
    <row r="166" s="12" customFormat="1">
      <c r="B166" s="231"/>
      <c r="C166" s="232"/>
      <c r="D166" s="233" t="s">
        <v>166</v>
      </c>
      <c r="E166" s="234" t="s">
        <v>79</v>
      </c>
      <c r="F166" s="235" t="s">
        <v>110</v>
      </c>
      <c r="G166" s="232"/>
      <c r="H166" s="234" t="s">
        <v>79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166</v>
      </c>
      <c r="AU166" s="241" t="s">
        <v>90</v>
      </c>
      <c r="AV166" s="12" t="s">
        <v>88</v>
      </c>
      <c r="AW166" s="12" t="s">
        <v>42</v>
      </c>
      <c r="AX166" s="12" t="s">
        <v>81</v>
      </c>
      <c r="AY166" s="241" t="s">
        <v>158</v>
      </c>
    </row>
    <row r="167" s="12" customFormat="1">
      <c r="B167" s="231"/>
      <c r="C167" s="232"/>
      <c r="D167" s="233" t="s">
        <v>166</v>
      </c>
      <c r="E167" s="234" t="s">
        <v>79</v>
      </c>
      <c r="F167" s="235" t="s">
        <v>167</v>
      </c>
      <c r="G167" s="232"/>
      <c r="H167" s="234" t="s">
        <v>79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166</v>
      </c>
      <c r="AU167" s="241" t="s">
        <v>90</v>
      </c>
      <c r="AV167" s="12" t="s">
        <v>88</v>
      </c>
      <c r="AW167" s="12" t="s">
        <v>42</v>
      </c>
      <c r="AX167" s="12" t="s">
        <v>81</v>
      </c>
      <c r="AY167" s="241" t="s">
        <v>158</v>
      </c>
    </row>
    <row r="168" s="13" customFormat="1">
      <c r="B168" s="242"/>
      <c r="C168" s="243"/>
      <c r="D168" s="233" t="s">
        <v>166</v>
      </c>
      <c r="E168" s="244" t="s">
        <v>79</v>
      </c>
      <c r="F168" s="245" t="s">
        <v>1133</v>
      </c>
      <c r="G168" s="243"/>
      <c r="H168" s="246">
        <v>12.050000000000001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AT168" s="252" t="s">
        <v>166</v>
      </c>
      <c r="AU168" s="252" t="s">
        <v>90</v>
      </c>
      <c r="AV168" s="13" t="s">
        <v>90</v>
      </c>
      <c r="AW168" s="13" t="s">
        <v>42</v>
      </c>
      <c r="AX168" s="13" t="s">
        <v>81</v>
      </c>
      <c r="AY168" s="252" t="s">
        <v>158</v>
      </c>
    </row>
    <row r="169" s="14" customFormat="1">
      <c r="B169" s="253"/>
      <c r="C169" s="254"/>
      <c r="D169" s="233" t="s">
        <v>166</v>
      </c>
      <c r="E169" s="255" t="s">
        <v>79</v>
      </c>
      <c r="F169" s="256" t="s">
        <v>170</v>
      </c>
      <c r="G169" s="254"/>
      <c r="H169" s="257">
        <v>12.050000000000001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AT169" s="263" t="s">
        <v>166</v>
      </c>
      <c r="AU169" s="263" t="s">
        <v>90</v>
      </c>
      <c r="AV169" s="14" t="s">
        <v>100</v>
      </c>
      <c r="AW169" s="14" t="s">
        <v>42</v>
      </c>
      <c r="AX169" s="14" t="s">
        <v>88</v>
      </c>
      <c r="AY169" s="263" t="s">
        <v>158</v>
      </c>
    </row>
    <row r="170" s="1" customFormat="1" ht="16.5" customHeight="1">
      <c r="B170" s="39"/>
      <c r="C170" s="219" t="s">
        <v>246</v>
      </c>
      <c r="D170" s="219" t="s">
        <v>160</v>
      </c>
      <c r="E170" s="220" t="s">
        <v>1134</v>
      </c>
      <c r="F170" s="221" t="s">
        <v>1135</v>
      </c>
      <c r="G170" s="222" t="s">
        <v>341</v>
      </c>
      <c r="H170" s="223">
        <v>4</v>
      </c>
      <c r="I170" s="224"/>
      <c r="J170" s="225">
        <f>ROUND(I170*H170,2)</f>
        <v>0</v>
      </c>
      <c r="K170" s="221" t="s">
        <v>79</v>
      </c>
      <c r="L170" s="44"/>
      <c r="M170" s="226" t="s">
        <v>79</v>
      </c>
      <c r="N170" s="227" t="s">
        <v>51</v>
      </c>
      <c r="O170" s="8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AR170" s="17" t="s">
        <v>100</v>
      </c>
      <c r="AT170" s="17" t="s">
        <v>160</v>
      </c>
      <c r="AU170" s="17" t="s">
        <v>90</v>
      </c>
      <c r="AY170" s="17" t="s">
        <v>158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88</v>
      </c>
      <c r="BK170" s="230">
        <f>ROUND(I170*H170,2)</f>
        <v>0</v>
      </c>
      <c r="BL170" s="17" t="s">
        <v>100</v>
      </c>
      <c r="BM170" s="17" t="s">
        <v>1136</v>
      </c>
    </row>
    <row r="171" s="12" customFormat="1">
      <c r="B171" s="231"/>
      <c r="C171" s="232"/>
      <c r="D171" s="233" t="s">
        <v>166</v>
      </c>
      <c r="E171" s="234" t="s">
        <v>79</v>
      </c>
      <c r="F171" s="235" t="s">
        <v>110</v>
      </c>
      <c r="G171" s="232"/>
      <c r="H171" s="234" t="s">
        <v>79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166</v>
      </c>
      <c r="AU171" s="241" t="s">
        <v>90</v>
      </c>
      <c r="AV171" s="12" t="s">
        <v>88</v>
      </c>
      <c r="AW171" s="12" t="s">
        <v>42</v>
      </c>
      <c r="AX171" s="12" t="s">
        <v>81</v>
      </c>
      <c r="AY171" s="241" t="s">
        <v>158</v>
      </c>
    </row>
    <row r="172" s="12" customFormat="1">
      <c r="B172" s="231"/>
      <c r="C172" s="232"/>
      <c r="D172" s="233" t="s">
        <v>166</v>
      </c>
      <c r="E172" s="234" t="s">
        <v>79</v>
      </c>
      <c r="F172" s="235" t="s">
        <v>167</v>
      </c>
      <c r="G172" s="232"/>
      <c r="H172" s="234" t="s">
        <v>79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166</v>
      </c>
      <c r="AU172" s="241" t="s">
        <v>90</v>
      </c>
      <c r="AV172" s="12" t="s">
        <v>88</v>
      </c>
      <c r="AW172" s="12" t="s">
        <v>42</v>
      </c>
      <c r="AX172" s="12" t="s">
        <v>81</v>
      </c>
      <c r="AY172" s="241" t="s">
        <v>158</v>
      </c>
    </row>
    <row r="173" s="13" customFormat="1">
      <c r="B173" s="242"/>
      <c r="C173" s="243"/>
      <c r="D173" s="233" t="s">
        <v>166</v>
      </c>
      <c r="E173" s="244" t="s">
        <v>79</v>
      </c>
      <c r="F173" s="245" t="s">
        <v>100</v>
      </c>
      <c r="G173" s="243"/>
      <c r="H173" s="246">
        <v>4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AT173" s="252" t="s">
        <v>166</v>
      </c>
      <c r="AU173" s="252" t="s">
        <v>90</v>
      </c>
      <c r="AV173" s="13" t="s">
        <v>90</v>
      </c>
      <c r="AW173" s="13" t="s">
        <v>42</v>
      </c>
      <c r="AX173" s="13" t="s">
        <v>81</v>
      </c>
      <c r="AY173" s="252" t="s">
        <v>158</v>
      </c>
    </row>
    <row r="174" s="14" customFormat="1">
      <c r="B174" s="253"/>
      <c r="C174" s="254"/>
      <c r="D174" s="233" t="s">
        <v>166</v>
      </c>
      <c r="E174" s="255" t="s">
        <v>79</v>
      </c>
      <c r="F174" s="256" t="s">
        <v>170</v>
      </c>
      <c r="G174" s="254"/>
      <c r="H174" s="257">
        <v>4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AT174" s="263" t="s">
        <v>166</v>
      </c>
      <c r="AU174" s="263" t="s">
        <v>90</v>
      </c>
      <c r="AV174" s="14" t="s">
        <v>100</v>
      </c>
      <c r="AW174" s="14" t="s">
        <v>42</v>
      </c>
      <c r="AX174" s="14" t="s">
        <v>88</v>
      </c>
      <c r="AY174" s="263" t="s">
        <v>158</v>
      </c>
    </row>
    <row r="175" s="1" customFormat="1" ht="16.5" customHeight="1">
      <c r="B175" s="39"/>
      <c r="C175" s="219" t="s">
        <v>8</v>
      </c>
      <c r="D175" s="219" t="s">
        <v>160</v>
      </c>
      <c r="E175" s="220" t="s">
        <v>1137</v>
      </c>
      <c r="F175" s="221" t="s">
        <v>1138</v>
      </c>
      <c r="G175" s="222" t="s">
        <v>163</v>
      </c>
      <c r="H175" s="223">
        <v>4.7999999999999998</v>
      </c>
      <c r="I175" s="224"/>
      <c r="J175" s="225">
        <f>ROUND(I175*H175,2)</f>
        <v>0</v>
      </c>
      <c r="K175" s="221" t="s">
        <v>164</v>
      </c>
      <c r="L175" s="44"/>
      <c r="M175" s="226" t="s">
        <v>79</v>
      </c>
      <c r="N175" s="227" t="s">
        <v>51</v>
      </c>
      <c r="O175" s="80"/>
      <c r="P175" s="228">
        <f>O175*H175</f>
        <v>0</v>
      </c>
      <c r="Q175" s="228">
        <v>0</v>
      </c>
      <c r="R175" s="228">
        <f>Q175*H175</f>
        <v>0</v>
      </c>
      <c r="S175" s="228">
        <v>0.075999999999999998</v>
      </c>
      <c r="T175" s="229">
        <f>S175*H175</f>
        <v>0.36479999999999996</v>
      </c>
      <c r="AR175" s="17" t="s">
        <v>100</v>
      </c>
      <c r="AT175" s="17" t="s">
        <v>160</v>
      </c>
      <c r="AU175" s="17" t="s">
        <v>90</v>
      </c>
      <c r="AY175" s="17" t="s">
        <v>158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88</v>
      </c>
      <c r="BK175" s="230">
        <f>ROUND(I175*H175,2)</f>
        <v>0</v>
      </c>
      <c r="BL175" s="17" t="s">
        <v>100</v>
      </c>
      <c r="BM175" s="17" t="s">
        <v>1139</v>
      </c>
    </row>
    <row r="176" s="12" customFormat="1">
      <c r="B176" s="231"/>
      <c r="C176" s="232"/>
      <c r="D176" s="233" t="s">
        <v>166</v>
      </c>
      <c r="E176" s="234" t="s">
        <v>79</v>
      </c>
      <c r="F176" s="235" t="s">
        <v>110</v>
      </c>
      <c r="G176" s="232"/>
      <c r="H176" s="234" t="s">
        <v>79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166</v>
      </c>
      <c r="AU176" s="241" t="s">
        <v>90</v>
      </c>
      <c r="AV176" s="12" t="s">
        <v>88</v>
      </c>
      <c r="AW176" s="12" t="s">
        <v>42</v>
      </c>
      <c r="AX176" s="12" t="s">
        <v>81</v>
      </c>
      <c r="AY176" s="241" t="s">
        <v>158</v>
      </c>
    </row>
    <row r="177" s="12" customFormat="1">
      <c r="B177" s="231"/>
      <c r="C177" s="232"/>
      <c r="D177" s="233" t="s">
        <v>166</v>
      </c>
      <c r="E177" s="234" t="s">
        <v>79</v>
      </c>
      <c r="F177" s="235" t="s">
        <v>167</v>
      </c>
      <c r="G177" s="232"/>
      <c r="H177" s="234" t="s">
        <v>79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AT177" s="241" t="s">
        <v>166</v>
      </c>
      <c r="AU177" s="241" t="s">
        <v>90</v>
      </c>
      <c r="AV177" s="12" t="s">
        <v>88</v>
      </c>
      <c r="AW177" s="12" t="s">
        <v>42</v>
      </c>
      <c r="AX177" s="12" t="s">
        <v>81</v>
      </c>
      <c r="AY177" s="241" t="s">
        <v>158</v>
      </c>
    </row>
    <row r="178" s="13" customFormat="1">
      <c r="B178" s="242"/>
      <c r="C178" s="243"/>
      <c r="D178" s="233" t="s">
        <v>166</v>
      </c>
      <c r="E178" s="244" t="s">
        <v>79</v>
      </c>
      <c r="F178" s="245" t="s">
        <v>1140</v>
      </c>
      <c r="G178" s="243"/>
      <c r="H178" s="246">
        <v>4.7999999999999998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AT178" s="252" t="s">
        <v>166</v>
      </c>
      <c r="AU178" s="252" t="s">
        <v>90</v>
      </c>
      <c r="AV178" s="13" t="s">
        <v>90</v>
      </c>
      <c r="AW178" s="13" t="s">
        <v>42</v>
      </c>
      <c r="AX178" s="13" t="s">
        <v>81</v>
      </c>
      <c r="AY178" s="252" t="s">
        <v>158</v>
      </c>
    </row>
    <row r="179" s="14" customFormat="1">
      <c r="B179" s="253"/>
      <c r="C179" s="254"/>
      <c r="D179" s="233" t="s">
        <v>166</v>
      </c>
      <c r="E179" s="255" t="s">
        <v>79</v>
      </c>
      <c r="F179" s="256" t="s">
        <v>170</v>
      </c>
      <c r="G179" s="254"/>
      <c r="H179" s="257">
        <v>4.7999999999999998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AT179" s="263" t="s">
        <v>166</v>
      </c>
      <c r="AU179" s="263" t="s">
        <v>90</v>
      </c>
      <c r="AV179" s="14" t="s">
        <v>100</v>
      </c>
      <c r="AW179" s="14" t="s">
        <v>42</v>
      </c>
      <c r="AX179" s="14" t="s">
        <v>88</v>
      </c>
      <c r="AY179" s="263" t="s">
        <v>158</v>
      </c>
    </row>
    <row r="180" s="1" customFormat="1" ht="22.5" customHeight="1">
      <c r="B180" s="39"/>
      <c r="C180" s="219" t="s">
        <v>256</v>
      </c>
      <c r="D180" s="219" t="s">
        <v>160</v>
      </c>
      <c r="E180" s="220" t="s">
        <v>1141</v>
      </c>
      <c r="F180" s="221" t="s">
        <v>1142</v>
      </c>
      <c r="G180" s="222" t="s">
        <v>181</v>
      </c>
      <c r="H180" s="223">
        <v>2.2000000000000002</v>
      </c>
      <c r="I180" s="224"/>
      <c r="J180" s="225">
        <f>ROUND(I180*H180,2)</f>
        <v>0</v>
      </c>
      <c r="K180" s="221" t="s">
        <v>164</v>
      </c>
      <c r="L180" s="44"/>
      <c r="M180" s="226" t="s">
        <v>79</v>
      </c>
      <c r="N180" s="227" t="s">
        <v>51</v>
      </c>
      <c r="O180" s="80"/>
      <c r="P180" s="228">
        <f>O180*H180</f>
        <v>0</v>
      </c>
      <c r="Q180" s="228">
        <v>0</v>
      </c>
      <c r="R180" s="228">
        <f>Q180*H180</f>
        <v>0</v>
      </c>
      <c r="S180" s="228">
        <v>0.0070000000000000001</v>
      </c>
      <c r="T180" s="229">
        <f>S180*H180</f>
        <v>0.015400000000000002</v>
      </c>
      <c r="AR180" s="17" t="s">
        <v>100</v>
      </c>
      <c r="AT180" s="17" t="s">
        <v>160</v>
      </c>
      <c r="AU180" s="17" t="s">
        <v>90</v>
      </c>
      <c r="AY180" s="17" t="s">
        <v>158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88</v>
      </c>
      <c r="BK180" s="230">
        <f>ROUND(I180*H180,2)</f>
        <v>0</v>
      </c>
      <c r="BL180" s="17" t="s">
        <v>100</v>
      </c>
      <c r="BM180" s="17" t="s">
        <v>1143</v>
      </c>
    </row>
    <row r="181" s="12" customFormat="1">
      <c r="B181" s="231"/>
      <c r="C181" s="232"/>
      <c r="D181" s="233" t="s">
        <v>166</v>
      </c>
      <c r="E181" s="234" t="s">
        <v>79</v>
      </c>
      <c r="F181" s="235" t="s">
        <v>110</v>
      </c>
      <c r="G181" s="232"/>
      <c r="H181" s="234" t="s">
        <v>79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166</v>
      </c>
      <c r="AU181" s="241" t="s">
        <v>90</v>
      </c>
      <c r="AV181" s="12" t="s">
        <v>88</v>
      </c>
      <c r="AW181" s="12" t="s">
        <v>42</v>
      </c>
      <c r="AX181" s="12" t="s">
        <v>81</v>
      </c>
      <c r="AY181" s="241" t="s">
        <v>158</v>
      </c>
    </row>
    <row r="182" s="12" customFormat="1">
      <c r="B182" s="231"/>
      <c r="C182" s="232"/>
      <c r="D182" s="233" t="s">
        <v>166</v>
      </c>
      <c r="E182" s="234" t="s">
        <v>79</v>
      </c>
      <c r="F182" s="235" t="s">
        <v>167</v>
      </c>
      <c r="G182" s="232"/>
      <c r="H182" s="234" t="s">
        <v>79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166</v>
      </c>
      <c r="AU182" s="241" t="s">
        <v>90</v>
      </c>
      <c r="AV182" s="12" t="s">
        <v>88</v>
      </c>
      <c r="AW182" s="12" t="s">
        <v>42</v>
      </c>
      <c r="AX182" s="12" t="s">
        <v>81</v>
      </c>
      <c r="AY182" s="241" t="s">
        <v>158</v>
      </c>
    </row>
    <row r="183" s="13" customFormat="1">
      <c r="B183" s="242"/>
      <c r="C183" s="243"/>
      <c r="D183" s="233" t="s">
        <v>166</v>
      </c>
      <c r="E183" s="244" t="s">
        <v>79</v>
      </c>
      <c r="F183" s="245" t="s">
        <v>1144</v>
      </c>
      <c r="G183" s="243"/>
      <c r="H183" s="246">
        <v>2.2000000000000002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AT183" s="252" t="s">
        <v>166</v>
      </c>
      <c r="AU183" s="252" t="s">
        <v>90</v>
      </c>
      <c r="AV183" s="13" t="s">
        <v>90</v>
      </c>
      <c r="AW183" s="13" t="s">
        <v>42</v>
      </c>
      <c r="AX183" s="13" t="s">
        <v>81</v>
      </c>
      <c r="AY183" s="252" t="s">
        <v>158</v>
      </c>
    </row>
    <row r="184" s="14" customFormat="1">
      <c r="B184" s="253"/>
      <c r="C184" s="254"/>
      <c r="D184" s="233" t="s">
        <v>166</v>
      </c>
      <c r="E184" s="255" t="s">
        <v>79</v>
      </c>
      <c r="F184" s="256" t="s">
        <v>170</v>
      </c>
      <c r="G184" s="254"/>
      <c r="H184" s="257">
        <v>2.2000000000000002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AT184" s="263" t="s">
        <v>166</v>
      </c>
      <c r="AU184" s="263" t="s">
        <v>90</v>
      </c>
      <c r="AV184" s="14" t="s">
        <v>100</v>
      </c>
      <c r="AW184" s="14" t="s">
        <v>42</v>
      </c>
      <c r="AX184" s="14" t="s">
        <v>88</v>
      </c>
      <c r="AY184" s="263" t="s">
        <v>158</v>
      </c>
    </row>
    <row r="185" s="1" customFormat="1" ht="22.5" customHeight="1">
      <c r="B185" s="39"/>
      <c r="C185" s="219" t="s">
        <v>266</v>
      </c>
      <c r="D185" s="219" t="s">
        <v>160</v>
      </c>
      <c r="E185" s="220" t="s">
        <v>1145</v>
      </c>
      <c r="F185" s="221" t="s">
        <v>1146</v>
      </c>
      <c r="G185" s="222" t="s">
        <v>163</v>
      </c>
      <c r="H185" s="223">
        <v>7.2000000000000002</v>
      </c>
      <c r="I185" s="224"/>
      <c r="J185" s="225">
        <f>ROUND(I185*H185,2)</f>
        <v>0</v>
      </c>
      <c r="K185" s="221" t="s">
        <v>164</v>
      </c>
      <c r="L185" s="44"/>
      <c r="M185" s="226" t="s">
        <v>79</v>
      </c>
      <c r="N185" s="227" t="s">
        <v>51</v>
      </c>
      <c r="O185" s="80"/>
      <c r="P185" s="228">
        <f>O185*H185</f>
        <v>0</v>
      </c>
      <c r="Q185" s="228">
        <v>0</v>
      </c>
      <c r="R185" s="228">
        <f>Q185*H185</f>
        <v>0</v>
      </c>
      <c r="S185" s="228">
        <v>0.058999999999999997</v>
      </c>
      <c r="T185" s="229">
        <f>S185*H185</f>
        <v>0.42480000000000001</v>
      </c>
      <c r="AR185" s="17" t="s">
        <v>100</v>
      </c>
      <c r="AT185" s="17" t="s">
        <v>160</v>
      </c>
      <c r="AU185" s="17" t="s">
        <v>90</v>
      </c>
      <c r="AY185" s="17" t="s">
        <v>158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88</v>
      </c>
      <c r="BK185" s="230">
        <f>ROUND(I185*H185,2)</f>
        <v>0</v>
      </c>
      <c r="BL185" s="17" t="s">
        <v>100</v>
      </c>
      <c r="BM185" s="17" t="s">
        <v>1147</v>
      </c>
    </row>
    <row r="186" s="12" customFormat="1">
      <c r="B186" s="231"/>
      <c r="C186" s="232"/>
      <c r="D186" s="233" t="s">
        <v>166</v>
      </c>
      <c r="E186" s="234" t="s">
        <v>79</v>
      </c>
      <c r="F186" s="235" t="s">
        <v>110</v>
      </c>
      <c r="G186" s="232"/>
      <c r="H186" s="234" t="s">
        <v>79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166</v>
      </c>
      <c r="AU186" s="241" t="s">
        <v>90</v>
      </c>
      <c r="AV186" s="12" t="s">
        <v>88</v>
      </c>
      <c r="AW186" s="12" t="s">
        <v>42</v>
      </c>
      <c r="AX186" s="12" t="s">
        <v>81</v>
      </c>
      <c r="AY186" s="241" t="s">
        <v>158</v>
      </c>
    </row>
    <row r="187" s="12" customFormat="1">
      <c r="B187" s="231"/>
      <c r="C187" s="232"/>
      <c r="D187" s="233" t="s">
        <v>166</v>
      </c>
      <c r="E187" s="234" t="s">
        <v>79</v>
      </c>
      <c r="F187" s="235" t="s">
        <v>167</v>
      </c>
      <c r="G187" s="232"/>
      <c r="H187" s="234" t="s">
        <v>79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166</v>
      </c>
      <c r="AU187" s="241" t="s">
        <v>90</v>
      </c>
      <c r="AV187" s="12" t="s">
        <v>88</v>
      </c>
      <c r="AW187" s="12" t="s">
        <v>42</v>
      </c>
      <c r="AX187" s="12" t="s">
        <v>81</v>
      </c>
      <c r="AY187" s="241" t="s">
        <v>158</v>
      </c>
    </row>
    <row r="188" s="13" customFormat="1">
      <c r="B188" s="242"/>
      <c r="C188" s="243"/>
      <c r="D188" s="233" t="s">
        <v>166</v>
      </c>
      <c r="E188" s="244" t="s">
        <v>79</v>
      </c>
      <c r="F188" s="245" t="s">
        <v>1148</v>
      </c>
      <c r="G188" s="243"/>
      <c r="H188" s="246">
        <v>7.2000000000000002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AT188" s="252" t="s">
        <v>166</v>
      </c>
      <c r="AU188" s="252" t="s">
        <v>90</v>
      </c>
      <c r="AV188" s="13" t="s">
        <v>90</v>
      </c>
      <c r="AW188" s="13" t="s">
        <v>42</v>
      </c>
      <c r="AX188" s="13" t="s">
        <v>81</v>
      </c>
      <c r="AY188" s="252" t="s">
        <v>158</v>
      </c>
    </row>
    <row r="189" s="14" customFormat="1">
      <c r="B189" s="253"/>
      <c r="C189" s="254"/>
      <c r="D189" s="233" t="s">
        <v>166</v>
      </c>
      <c r="E189" s="255" t="s">
        <v>79</v>
      </c>
      <c r="F189" s="256" t="s">
        <v>170</v>
      </c>
      <c r="G189" s="254"/>
      <c r="H189" s="257">
        <v>7.2000000000000002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AT189" s="263" t="s">
        <v>166</v>
      </c>
      <c r="AU189" s="263" t="s">
        <v>90</v>
      </c>
      <c r="AV189" s="14" t="s">
        <v>100</v>
      </c>
      <c r="AW189" s="14" t="s">
        <v>42</v>
      </c>
      <c r="AX189" s="14" t="s">
        <v>88</v>
      </c>
      <c r="AY189" s="263" t="s">
        <v>158</v>
      </c>
    </row>
    <row r="190" s="1" customFormat="1" ht="16.5" customHeight="1">
      <c r="B190" s="39"/>
      <c r="C190" s="219" t="s">
        <v>274</v>
      </c>
      <c r="D190" s="219" t="s">
        <v>160</v>
      </c>
      <c r="E190" s="220" t="s">
        <v>1149</v>
      </c>
      <c r="F190" s="221" t="s">
        <v>1150</v>
      </c>
      <c r="G190" s="222" t="s">
        <v>163</v>
      </c>
      <c r="H190" s="223">
        <v>10.558</v>
      </c>
      <c r="I190" s="224"/>
      <c r="J190" s="225">
        <f>ROUND(I190*H190,2)</f>
        <v>0</v>
      </c>
      <c r="K190" s="221" t="s">
        <v>164</v>
      </c>
      <c r="L190" s="44"/>
      <c r="M190" s="226" t="s">
        <v>79</v>
      </c>
      <c r="N190" s="227" t="s">
        <v>51</v>
      </c>
      <c r="O190" s="80"/>
      <c r="P190" s="228">
        <f>O190*H190</f>
        <v>0</v>
      </c>
      <c r="Q190" s="228">
        <v>0</v>
      </c>
      <c r="R190" s="228">
        <f>Q190*H190</f>
        <v>0</v>
      </c>
      <c r="S190" s="228">
        <v>0.060999999999999999</v>
      </c>
      <c r="T190" s="229">
        <f>S190*H190</f>
        <v>0.644038</v>
      </c>
      <c r="AR190" s="17" t="s">
        <v>100</v>
      </c>
      <c r="AT190" s="17" t="s">
        <v>160</v>
      </c>
      <c r="AU190" s="17" t="s">
        <v>90</v>
      </c>
      <c r="AY190" s="17" t="s">
        <v>158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88</v>
      </c>
      <c r="BK190" s="230">
        <f>ROUND(I190*H190,2)</f>
        <v>0</v>
      </c>
      <c r="BL190" s="17" t="s">
        <v>100</v>
      </c>
      <c r="BM190" s="17" t="s">
        <v>1151</v>
      </c>
    </row>
    <row r="191" s="12" customFormat="1">
      <c r="B191" s="231"/>
      <c r="C191" s="232"/>
      <c r="D191" s="233" t="s">
        <v>166</v>
      </c>
      <c r="E191" s="234" t="s">
        <v>79</v>
      </c>
      <c r="F191" s="235" t="s">
        <v>110</v>
      </c>
      <c r="G191" s="232"/>
      <c r="H191" s="234" t="s">
        <v>79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166</v>
      </c>
      <c r="AU191" s="241" t="s">
        <v>90</v>
      </c>
      <c r="AV191" s="12" t="s">
        <v>88</v>
      </c>
      <c r="AW191" s="12" t="s">
        <v>42</v>
      </c>
      <c r="AX191" s="12" t="s">
        <v>81</v>
      </c>
      <c r="AY191" s="241" t="s">
        <v>158</v>
      </c>
    </row>
    <row r="192" s="12" customFormat="1">
      <c r="B192" s="231"/>
      <c r="C192" s="232"/>
      <c r="D192" s="233" t="s">
        <v>166</v>
      </c>
      <c r="E192" s="234" t="s">
        <v>79</v>
      </c>
      <c r="F192" s="235" t="s">
        <v>167</v>
      </c>
      <c r="G192" s="232"/>
      <c r="H192" s="234" t="s">
        <v>79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AT192" s="241" t="s">
        <v>166</v>
      </c>
      <c r="AU192" s="241" t="s">
        <v>90</v>
      </c>
      <c r="AV192" s="12" t="s">
        <v>88</v>
      </c>
      <c r="AW192" s="12" t="s">
        <v>42</v>
      </c>
      <c r="AX192" s="12" t="s">
        <v>81</v>
      </c>
      <c r="AY192" s="241" t="s">
        <v>158</v>
      </c>
    </row>
    <row r="193" s="13" customFormat="1">
      <c r="B193" s="242"/>
      <c r="C193" s="243"/>
      <c r="D193" s="233" t="s">
        <v>166</v>
      </c>
      <c r="E193" s="244" t="s">
        <v>79</v>
      </c>
      <c r="F193" s="245" t="s">
        <v>1152</v>
      </c>
      <c r="G193" s="243"/>
      <c r="H193" s="246">
        <v>3.6000000000000001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AT193" s="252" t="s">
        <v>166</v>
      </c>
      <c r="AU193" s="252" t="s">
        <v>90</v>
      </c>
      <c r="AV193" s="13" t="s">
        <v>90</v>
      </c>
      <c r="AW193" s="13" t="s">
        <v>42</v>
      </c>
      <c r="AX193" s="13" t="s">
        <v>81</v>
      </c>
      <c r="AY193" s="252" t="s">
        <v>158</v>
      </c>
    </row>
    <row r="194" s="13" customFormat="1">
      <c r="B194" s="242"/>
      <c r="C194" s="243"/>
      <c r="D194" s="233" t="s">
        <v>166</v>
      </c>
      <c r="E194" s="244" t="s">
        <v>79</v>
      </c>
      <c r="F194" s="245" t="s">
        <v>1153</v>
      </c>
      <c r="G194" s="243"/>
      <c r="H194" s="246">
        <v>6.0199999999999996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AT194" s="252" t="s">
        <v>166</v>
      </c>
      <c r="AU194" s="252" t="s">
        <v>90</v>
      </c>
      <c r="AV194" s="13" t="s">
        <v>90</v>
      </c>
      <c r="AW194" s="13" t="s">
        <v>42</v>
      </c>
      <c r="AX194" s="13" t="s">
        <v>81</v>
      </c>
      <c r="AY194" s="252" t="s">
        <v>158</v>
      </c>
    </row>
    <row r="195" s="13" customFormat="1">
      <c r="B195" s="242"/>
      <c r="C195" s="243"/>
      <c r="D195" s="233" t="s">
        <v>166</v>
      </c>
      <c r="E195" s="244" t="s">
        <v>79</v>
      </c>
      <c r="F195" s="245" t="s">
        <v>1154</v>
      </c>
      <c r="G195" s="243"/>
      <c r="H195" s="246">
        <v>0.93799999999999994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AT195" s="252" t="s">
        <v>166</v>
      </c>
      <c r="AU195" s="252" t="s">
        <v>90</v>
      </c>
      <c r="AV195" s="13" t="s">
        <v>90</v>
      </c>
      <c r="AW195" s="13" t="s">
        <v>42</v>
      </c>
      <c r="AX195" s="13" t="s">
        <v>81</v>
      </c>
      <c r="AY195" s="252" t="s">
        <v>158</v>
      </c>
    </row>
    <row r="196" s="14" customFormat="1">
      <c r="B196" s="253"/>
      <c r="C196" s="254"/>
      <c r="D196" s="233" t="s">
        <v>166</v>
      </c>
      <c r="E196" s="255" t="s">
        <v>79</v>
      </c>
      <c r="F196" s="256" t="s">
        <v>170</v>
      </c>
      <c r="G196" s="254"/>
      <c r="H196" s="257">
        <v>10.558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AT196" s="263" t="s">
        <v>166</v>
      </c>
      <c r="AU196" s="263" t="s">
        <v>90</v>
      </c>
      <c r="AV196" s="14" t="s">
        <v>100</v>
      </c>
      <c r="AW196" s="14" t="s">
        <v>42</v>
      </c>
      <c r="AX196" s="14" t="s">
        <v>88</v>
      </c>
      <c r="AY196" s="263" t="s">
        <v>158</v>
      </c>
    </row>
    <row r="197" s="1" customFormat="1" ht="16.5" customHeight="1">
      <c r="B197" s="39"/>
      <c r="C197" s="219" t="s">
        <v>279</v>
      </c>
      <c r="D197" s="219" t="s">
        <v>160</v>
      </c>
      <c r="E197" s="220" t="s">
        <v>199</v>
      </c>
      <c r="F197" s="221" t="s">
        <v>200</v>
      </c>
      <c r="G197" s="222" t="s">
        <v>163</v>
      </c>
      <c r="H197" s="223">
        <v>10.558</v>
      </c>
      <c r="I197" s="224"/>
      <c r="J197" s="225">
        <f>ROUND(I197*H197,2)</f>
        <v>0</v>
      </c>
      <c r="K197" s="221" t="s">
        <v>164</v>
      </c>
      <c r="L197" s="44"/>
      <c r="M197" s="226" t="s">
        <v>79</v>
      </c>
      <c r="N197" s="227" t="s">
        <v>51</v>
      </c>
      <c r="O197" s="80"/>
      <c r="P197" s="228">
        <f>O197*H197</f>
        <v>0</v>
      </c>
      <c r="Q197" s="228">
        <v>0</v>
      </c>
      <c r="R197" s="228">
        <f>Q197*H197</f>
        <v>0</v>
      </c>
      <c r="S197" s="228">
        <v>0.068000000000000005</v>
      </c>
      <c r="T197" s="229">
        <f>S197*H197</f>
        <v>0.71794400000000003</v>
      </c>
      <c r="AR197" s="17" t="s">
        <v>100</v>
      </c>
      <c r="AT197" s="17" t="s">
        <v>160</v>
      </c>
      <c r="AU197" s="17" t="s">
        <v>90</v>
      </c>
      <c r="AY197" s="17" t="s">
        <v>158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88</v>
      </c>
      <c r="BK197" s="230">
        <f>ROUND(I197*H197,2)</f>
        <v>0</v>
      </c>
      <c r="BL197" s="17" t="s">
        <v>100</v>
      </c>
      <c r="BM197" s="17" t="s">
        <v>1155</v>
      </c>
    </row>
    <row r="198" s="12" customFormat="1">
      <c r="B198" s="231"/>
      <c r="C198" s="232"/>
      <c r="D198" s="233" t="s">
        <v>166</v>
      </c>
      <c r="E198" s="234" t="s">
        <v>79</v>
      </c>
      <c r="F198" s="235" t="s">
        <v>110</v>
      </c>
      <c r="G198" s="232"/>
      <c r="H198" s="234" t="s">
        <v>79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AT198" s="241" t="s">
        <v>166</v>
      </c>
      <c r="AU198" s="241" t="s">
        <v>90</v>
      </c>
      <c r="AV198" s="12" t="s">
        <v>88</v>
      </c>
      <c r="AW198" s="12" t="s">
        <v>42</v>
      </c>
      <c r="AX198" s="12" t="s">
        <v>81</v>
      </c>
      <c r="AY198" s="241" t="s">
        <v>158</v>
      </c>
    </row>
    <row r="199" s="12" customFormat="1">
      <c r="B199" s="231"/>
      <c r="C199" s="232"/>
      <c r="D199" s="233" t="s">
        <v>166</v>
      </c>
      <c r="E199" s="234" t="s">
        <v>79</v>
      </c>
      <c r="F199" s="235" t="s">
        <v>167</v>
      </c>
      <c r="G199" s="232"/>
      <c r="H199" s="234" t="s">
        <v>79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AT199" s="241" t="s">
        <v>166</v>
      </c>
      <c r="AU199" s="241" t="s">
        <v>90</v>
      </c>
      <c r="AV199" s="12" t="s">
        <v>88</v>
      </c>
      <c r="AW199" s="12" t="s">
        <v>42</v>
      </c>
      <c r="AX199" s="12" t="s">
        <v>81</v>
      </c>
      <c r="AY199" s="241" t="s">
        <v>158</v>
      </c>
    </row>
    <row r="200" s="13" customFormat="1">
      <c r="B200" s="242"/>
      <c r="C200" s="243"/>
      <c r="D200" s="233" t="s">
        <v>166</v>
      </c>
      <c r="E200" s="244" t="s">
        <v>79</v>
      </c>
      <c r="F200" s="245" t="s">
        <v>1152</v>
      </c>
      <c r="G200" s="243"/>
      <c r="H200" s="246">
        <v>3.6000000000000001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AT200" s="252" t="s">
        <v>166</v>
      </c>
      <c r="AU200" s="252" t="s">
        <v>90</v>
      </c>
      <c r="AV200" s="13" t="s">
        <v>90</v>
      </c>
      <c r="AW200" s="13" t="s">
        <v>42</v>
      </c>
      <c r="AX200" s="13" t="s">
        <v>81</v>
      </c>
      <c r="AY200" s="252" t="s">
        <v>158</v>
      </c>
    </row>
    <row r="201" s="13" customFormat="1">
      <c r="B201" s="242"/>
      <c r="C201" s="243"/>
      <c r="D201" s="233" t="s">
        <v>166</v>
      </c>
      <c r="E201" s="244" t="s">
        <v>79</v>
      </c>
      <c r="F201" s="245" t="s">
        <v>1153</v>
      </c>
      <c r="G201" s="243"/>
      <c r="H201" s="246">
        <v>6.0199999999999996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AT201" s="252" t="s">
        <v>166</v>
      </c>
      <c r="AU201" s="252" t="s">
        <v>90</v>
      </c>
      <c r="AV201" s="13" t="s">
        <v>90</v>
      </c>
      <c r="AW201" s="13" t="s">
        <v>42</v>
      </c>
      <c r="AX201" s="13" t="s">
        <v>81</v>
      </c>
      <c r="AY201" s="252" t="s">
        <v>158</v>
      </c>
    </row>
    <row r="202" s="13" customFormat="1">
      <c r="B202" s="242"/>
      <c r="C202" s="243"/>
      <c r="D202" s="233" t="s">
        <v>166</v>
      </c>
      <c r="E202" s="244" t="s">
        <v>79</v>
      </c>
      <c r="F202" s="245" t="s">
        <v>1154</v>
      </c>
      <c r="G202" s="243"/>
      <c r="H202" s="246">
        <v>0.93799999999999994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AT202" s="252" t="s">
        <v>166</v>
      </c>
      <c r="AU202" s="252" t="s">
        <v>90</v>
      </c>
      <c r="AV202" s="13" t="s">
        <v>90</v>
      </c>
      <c r="AW202" s="13" t="s">
        <v>42</v>
      </c>
      <c r="AX202" s="13" t="s">
        <v>81</v>
      </c>
      <c r="AY202" s="252" t="s">
        <v>158</v>
      </c>
    </row>
    <row r="203" s="14" customFormat="1">
      <c r="B203" s="253"/>
      <c r="C203" s="254"/>
      <c r="D203" s="233" t="s">
        <v>166</v>
      </c>
      <c r="E203" s="255" t="s">
        <v>79</v>
      </c>
      <c r="F203" s="256" t="s">
        <v>170</v>
      </c>
      <c r="G203" s="254"/>
      <c r="H203" s="257">
        <v>10.558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AT203" s="263" t="s">
        <v>166</v>
      </c>
      <c r="AU203" s="263" t="s">
        <v>90</v>
      </c>
      <c r="AV203" s="14" t="s">
        <v>100</v>
      </c>
      <c r="AW203" s="14" t="s">
        <v>42</v>
      </c>
      <c r="AX203" s="14" t="s">
        <v>88</v>
      </c>
      <c r="AY203" s="263" t="s">
        <v>158</v>
      </c>
    </row>
    <row r="204" s="11" customFormat="1" ht="22.8" customHeight="1">
      <c r="B204" s="203"/>
      <c r="C204" s="204"/>
      <c r="D204" s="205" t="s">
        <v>80</v>
      </c>
      <c r="E204" s="217" t="s">
        <v>202</v>
      </c>
      <c r="F204" s="217" t="s">
        <v>203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SUM(P205:P217)</f>
        <v>0</v>
      </c>
      <c r="Q204" s="211"/>
      <c r="R204" s="212">
        <f>SUM(R205:R217)</f>
        <v>0</v>
      </c>
      <c r="S204" s="211"/>
      <c r="T204" s="213">
        <f>SUM(T205:T217)</f>
        <v>0</v>
      </c>
      <c r="AR204" s="214" t="s">
        <v>88</v>
      </c>
      <c r="AT204" s="215" t="s">
        <v>80</v>
      </c>
      <c r="AU204" s="215" t="s">
        <v>88</v>
      </c>
      <c r="AY204" s="214" t="s">
        <v>158</v>
      </c>
      <c r="BK204" s="216">
        <f>SUM(BK205:BK217)</f>
        <v>0</v>
      </c>
    </row>
    <row r="205" s="1" customFormat="1" ht="22.5" customHeight="1">
      <c r="B205" s="39"/>
      <c r="C205" s="219" t="s">
        <v>284</v>
      </c>
      <c r="D205" s="219" t="s">
        <v>160</v>
      </c>
      <c r="E205" s="220" t="s">
        <v>1156</v>
      </c>
      <c r="F205" s="221" t="s">
        <v>1157</v>
      </c>
      <c r="G205" s="222" t="s">
        <v>207</v>
      </c>
      <c r="H205" s="223">
        <v>3.2959999999999998</v>
      </c>
      <c r="I205" s="224"/>
      <c r="J205" s="225">
        <f>ROUND(I205*H205,2)</f>
        <v>0</v>
      </c>
      <c r="K205" s="221" t="s">
        <v>164</v>
      </c>
      <c r="L205" s="44"/>
      <c r="M205" s="226" t="s">
        <v>79</v>
      </c>
      <c r="N205" s="227" t="s">
        <v>51</v>
      </c>
      <c r="O205" s="80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AR205" s="17" t="s">
        <v>100</v>
      </c>
      <c r="AT205" s="17" t="s">
        <v>160</v>
      </c>
      <c r="AU205" s="17" t="s">
        <v>90</v>
      </c>
      <c r="AY205" s="17" t="s">
        <v>158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88</v>
      </c>
      <c r="BK205" s="230">
        <f>ROUND(I205*H205,2)</f>
        <v>0</v>
      </c>
      <c r="BL205" s="17" t="s">
        <v>100</v>
      </c>
      <c r="BM205" s="17" t="s">
        <v>1158</v>
      </c>
    </row>
    <row r="206" s="1" customFormat="1" ht="16.5" customHeight="1">
      <c r="B206" s="39"/>
      <c r="C206" s="219" t="s">
        <v>7</v>
      </c>
      <c r="D206" s="219" t="s">
        <v>160</v>
      </c>
      <c r="E206" s="220" t="s">
        <v>210</v>
      </c>
      <c r="F206" s="221" t="s">
        <v>1159</v>
      </c>
      <c r="G206" s="222" t="s">
        <v>207</v>
      </c>
      <c r="H206" s="223">
        <v>3.2959999999999998</v>
      </c>
      <c r="I206" s="224"/>
      <c r="J206" s="225">
        <f>ROUND(I206*H206,2)</f>
        <v>0</v>
      </c>
      <c r="K206" s="221" t="s">
        <v>1160</v>
      </c>
      <c r="L206" s="44"/>
      <c r="M206" s="226" t="s">
        <v>79</v>
      </c>
      <c r="N206" s="227" t="s">
        <v>51</v>
      </c>
      <c r="O206" s="8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AR206" s="17" t="s">
        <v>100</v>
      </c>
      <c r="AT206" s="17" t="s">
        <v>160</v>
      </c>
      <c r="AU206" s="17" t="s">
        <v>90</v>
      </c>
      <c r="AY206" s="17" t="s">
        <v>158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88</v>
      </c>
      <c r="BK206" s="230">
        <f>ROUND(I206*H206,2)</f>
        <v>0</v>
      </c>
      <c r="BL206" s="17" t="s">
        <v>100</v>
      </c>
      <c r="BM206" s="17" t="s">
        <v>1161</v>
      </c>
    </row>
    <row r="207" s="1" customFormat="1" ht="16.5" customHeight="1">
      <c r="B207" s="39"/>
      <c r="C207" s="219" t="s">
        <v>293</v>
      </c>
      <c r="D207" s="219" t="s">
        <v>160</v>
      </c>
      <c r="E207" s="220" t="s">
        <v>213</v>
      </c>
      <c r="F207" s="221" t="s">
        <v>1162</v>
      </c>
      <c r="G207" s="222" t="s">
        <v>207</v>
      </c>
      <c r="H207" s="223">
        <v>49.439999999999998</v>
      </c>
      <c r="I207" s="224"/>
      <c r="J207" s="225">
        <f>ROUND(I207*H207,2)</f>
        <v>0</v>
      </c>
      <c r="K207" s="221" t="s">
        <v>164</v>
      </c>
      <c r="L207" s="44"/>
      <c r="M207" s="226" t="s">
        <v>79</v>
      </c>
      <c r="N207" s="227" t="s">
        <v>51</v>
      </c>
      <c r="O207" s="80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AR207" s="17" t="s">
        <v>100</v>
      </c>
      <c r="AT207" s="17" t="s">
        <v>160</v>
      </c>
      <c r="AU207" s="17" t="s">
        <v>90</v>
      </c>
      <c r="AY207" s="17" t="s">
        <v>158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88</v>
      </c>
      <c r="BK207" s="230">
        <f>ROUND(I207*H207,2)</f>
        <v>0</v>
      </c>
      <c r="BL207" s="17" t="s">
        <v>100</v>
      </c>
      <c r="BM207" s="17" t="s">
        <v>1163</v>
      </c>
    </row>
    <row r="208" s="12" customFormat="1">
      <c r="B208" s="231"/>
      <c r="C208" s="232"/>
      <c r="D208" s="233" t="s">
        <v>166</v>
      </c>
      <c r="E208" s="234" t="s">
        <v>79</v>
      </c>
      <c r="F208" s="235" t="s">
        <v>216</v>
      </c>
      <c r="G208" s="232"/>
      <c r="H208" s="234" t="s">
        <v>79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AT208" s="241" t="s">
        <v>166</v>
      </c>
      <c r="AU208" s="241" t="s">
        <v>90</v>
      </c>
      <c r="AV208" s="12" t="s">
        <v>88</v>
      </c>
      <c r="AW208" s="12" t="s">
        <v>42</v>
      </c>
      <c r="AX208" s="12" t="s">
        <v>81</v>
      </c>
      <c r="AY208" s="241" t="s">
        <v>158</v>
      </c>
    </row>
    <row r="209" s="13" customFormat="1">
      <c r="B209" s="242"/>
      <c r="C209" s="243"/>
      <c r="D209" s="233" t="s">
        <v>166</v>
      </c>
      <c r="E209" s="244" t="s">
        <v>79</v>
      </c>
      <c r="F209" s="245" t="s">
        <v>1164</v>
      </c>
      <c r="G209" s="243"/>
      <c r="H209" s="246">
        <v>49.439999999999998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AT209" s="252" t="s">
        <v>166</v>
      </c>
      <c r="AU209" s="252" t="s">
        <v>90</v>
      </c>
      <c r="AV209" s="13" t="s">
        <v>90</v>
      </c>
      <c r="AW209" s="13" t="s">
        <v>42</v>
      </c>
      <c r="AX209" s="13" t="s">
        <v>81</v>
      </c>
      <c r="AY209" s="252" t="s">
        <v>158</v>
      </c>
    </row>
    <row r="210" s="14" customFormat="1">
      <c r="B210" s="253"/>
      <c r="C210" s="254"/>
      <c r="D210" s="233" t="s">
        <v>166</v>
      </c>
      <c r="E210" s="255" t="s">
        <v>79</v>
      </c>
      <c r="F210" s="256" t="s">
        <v>170</v>
      </c>
      <c r="G210" s="254"/>
      <c r="H210" s="257">
        <v>49.439999999999998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AT210" s="263" t="s">
        <v>166</v>
      </c>
      <c r="AU210" s="263" t="s">
        <v>90</v>
      </c>
      <c r="AV210" s="14" t="s">
        <v>100</v>
      </c>
      <c r="AW210" s="14" t="s">
        <v>42</v>
      </c>
      <c r="AX210" s="14" t="s">
        <v>88</v>
      </c>
      <c r="AY210" s="263" t="s">
        <v>158</v>
      </c>
    </row>
    <row r="211" s="1" customFormat="1" ht="16.5" customHeight="1">
      <c r="B211" s="39"/>
      <c r="C211" s="219" t="s">
        <v>300</v>
      </c>
      <c r="D211" s="219" t="s">
        <v>160</v>
      </c>
      <c r="E211" s="220" t="s">
        <v>219</v>
      </c>
      <c r="F211" s="221" t="s">
        <v>1165</v>
      </c>
      <c r="G211" s="222" t="s">
        <v>207</v>
      </c>
      <c r="H211" s="223">
        <v>2.2959999999999998</v>
      </c>
      <c r="I211" s="224"/>
      <c r="J211" s="225">
        <f>ROUND(I211*H211,2)</f>
        <v>0</v>
      </c>
      <c r="K211" s="221" t="s">
        <v>1160</v>
      </c>
      <c r="L211" s="44"/>
      <c r="M211" s="226" t="s">
        <v>79</v>
      </c>
      <c r="N211" s="227" t="s">
        <v>51</v>
      </c>
      <c r="O211" s="80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AR211" s="17" t="s">
        <v>100</v>
      </c>
      <c r="AT211" s="17" t="s">
        <v>160</v>
      </c>
      <c r="AU211" s="17" t="s">
        <v>90</v>
      </c>
      <c r="AY211" s="17" t="s">
        <v>158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88</v>
      </c>
      <c r="BK211" s="230">
        <f>ROUND(I211*H211,2)</f>
        <v>0</v>
      </c>
      <c r="BL211" s="17" t="s">
        <v>100</v>
      </c>
      <c r="BM211" s="17" t="s">
        <v>1166</v>
      </c>
    </row>
    <row r="212" s="12" customFormat="1">
      <c r="B212" s="231"/>
      <c r="C212" s="232"/>
      <c r="D212" s="233" t="s">
        <v>166</v>
      </c>
      <c r="E212" s="234" t="s">
        <v>79</v>
      </c>
      <c r="F212" s="235" t="s">
        <v>1167</v>
      </c>
      <c r="G212" s="232"/>
      <c r="H212" s="234" t="s">
        <v>79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AT212" s="241" t="s">
        <v>166</v>
      </c>
      <c r="AU212" s="241" t="s">
        <v>90</v>
      </c>
      <c r="AV212" s="12" t="s">
        <v>88</v>
      </c>
      <c r="AW212" s="12" t="s">
        <v>42</v>
      </c>
      <c r="AX212" s="12" t="s">
        <v>81</v>
      </c>
      <c r="AY212" s="241" t="s">
        <v>158</v>
      </c>
    </row>
    <row r="213" s="13" customFormat="1">
      <c r="B213" s="242"/>
      <c r="C213" s="243"/>
      <c r="D213" s="233" t="s">
        <v>166</v>
      </c>
      <c r="E213" s="244" t="s">
        <v>79</v>
      </c>
      <c r="F213" s="245" t="s">
        <v>1168</v>
      </c>
      <c r="G213" s="243"/>
      <c r="H213" s="246">
        <v>2.2959999999999998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AT213" s="252" t="s">
        <v>166</v>
      </c>
      <c r="AU213" s="252" t="s">
        <v>90</v>
      </c>
      <c r="AV213" s="13" t="s">
        <v>90</v>
      </c>
      <c r="AW213" s="13" t="s">
        <v>42</v>
      </c>
      <c r="AX213" s="13" t="s">
        <v>81</v>
      </c>
      <c r="AY213" s="252" t="s">
        <v>158</v>
      </c>
    </row>
    <row r="214" s="14" customFormat="1">
      <c r="B214" s="253"/>
      <c r="C214" s="254"/>
      <c r="D214" s="233" t="s">
        <v>166</v>
      </c>
      <c r="E214" s="255" t="s">
        <v>79</v>
      </c>
      <c r="F214" s="256" t="s">
        <v>170</v>
      </c>
      <c r="G214" s="254"/>
      <c r="H214" s="257">
        <v>2.2959999999999998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AT214" s="263" t="s">
        <v>166</v>
      </c>
      <c r="AU214" s="263" t="s">
        <v>90</v>
      </c>
      <c r="AV214" s="14" t="s">
        <v>100</v>
      </c>
      <c r="AW214" s="14" t="s">
        <v>42</v>
      </c>
      <c r="AX214" s="14" t="s">
        <v>88</v>
      </c>
      <c r="AY214" s="263" t="s">
        <v>158</v>
      </c>
    </row>
    <row r="215" s="1" customFormat="1" ht="16.5" customHeight="1">
      <c r="B215" s="39"/>
      <c r="C215" s="219" t="s">
        <v>304</v>
      </c>
      <c r="D215" s="219" t="s">
        <v>160</v>
      </c>
      <c r="E215" s="220" t="s">
        <v>240</v>
      </c>
      <c r="F215" s="221" t="s">
        <v>1169</v>
      </c>
      <c r="G215" s="222" t="s">
        <v>207</v>
      </c>
      <c r="H215" s="223">
        <v>1</v>
      </c>
      <c r="I215" s="224"/>
      <c r="J215" s="225">
        <f>ROUND(I215*H215,2)</f>
        <v>0</v>
      </c>
      <c r="K215" s="221" t="s">
        <v>1160</v>
      </c>
      <c r="L215" s="44"/>
      <c r="M215" s="226" t="s">
        <v>79</v>
      </c>
      <c r="N215" s="227" t="s">
        <v>51</v>
      </c>
      <c r="O215" s="80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AR215" s="17" t="s">
        <v>100</v>
      </c>
      <c r="AT215" s="17" t="s">
        <v>160</v>
      </c>
      <c r="AU215" s="17" t="s">
        <v>90</v>
      </c>
      <c r="AY215" s="17" t="s">
        <v>158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88</v>
      </c>
      <c r="BK215" s="230">
        <f>ROUND(I215*H215,2)</f>
        <v>0</v>
      </c>
      <c r="BL215" s="17" t="s">
        <v>100</v>
      </c>
      <c r="BM215" s="17" t="s">
        <v>1170</v>
      </c>
    </row>
    <row r="216" s="13" customFormat="1">
      <c r="B216" s="242"/>
      <c r="C216" s="243"/>
      <c r="D216" s="233" t="s">
        <v>166</v>
      </c>
      <c r="E216" s="244" t="s">
        <v>79</v>
      </c>
      <c r="F216" s="245" t="s">
        <v>1171</v>
      </c>
      <c r="G216" s="243"/>
      <c r="H216" s="246">
        <v>1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AT216" s="252" t="s">
        <v>166</v>
      </c>
      <c r="AU216" s="252" t="s">
        <v>90</v>
      </c>
      <c r="AV216" s="13" t="s">
        <v>90</v>
      </c>
      <c r="AW216" s="13" t="s">
        <v>42</v>
      </c>
      <c r="AX216" s="13" t="s">
        <v>81</v>
      </c>
      <c r="AY216" s="252" t="s">
        <v>158</v>
      </c>
    </row>
    <row r="217" s="14" customFormat="1">
      <c r="B217" s="253"/>
      <c r="C217" s="254"/>
      <c r="D217" s="233" t="s">
        <v>166</v>
      </c>
      <c r="E217" s="255" t="s">
        <v>79</v>
      </c>
      <c r="F217" s="256" t="s">
        <v>170</v>
      </c>
      <c r="G217" s="254"/>
      <c r="H217" s="257">
        <v>1</v>
      </c>
      <c r="I217" s="258"/>
      <c r="J217" s="254"/>
      <c r="K217" s="254"/>
      <c r="L217" s="259"/>
      <c r="M217" s="260"/>
      <c r="N217" s="261"/>
      <c r="O217" s="261"/>
      <c r="P217" s="261"/>
      <c r="Q217" s="261"/>
      <c r="R217" s="261"/>
      <c r="S217" s="261"/>
      <c r="T217" s="262"/>
      <c r="AT217" s="263" t="s">
        <v>166</v>
      </c>
      <c r="AU217" s="263" t="s">
        <v>90</v>
      </c>
      <c r="AV217" s="14" t="s">
        <v>100</v>
      </c>
      <c r="AW217" s="14" t="s">
        <v>42</v>
      </c>
      <c r="AX217" s="14" t="s">
        <v>88</v>
      </c>
      <c r="AY217" s="263" t="s">
        <v>158</v>
      </c>
    </row>
    <row r="218" s="11" customFormat="1" ht="22.8" customHeight="1">
      <c r="B218" s="203"/>
      <c r="C218" s="204"/>
      <c r="D218" s="205" t="s">
        <v>80</v>
      </c>
      <c r="E218" s="217" t="s">
        <v>244</v>
      </c>
      <c r="F218" s="217" t="s">
        <v>245</v>
      </c>
      <c r="G218" s="204"/>
      <c r="H218" s="204"/>
      <c r="I218" s="207"/>
      <c r="J218" s="218">
        <f>BK218</f>
        <v>0</v>
      </c>
      <c r="K218" s="204"/>
      <c r="L218" s="209"/>
      <c r="M218" s="210"/>
      <c r="N218" s="211"/>
      <c r="O218" s="211"/>
      <c r="P218" s="212">
        <f>SUM(P219:P220)</f>
        <v>0</v>
      </c>
      <c r="Q218" s="211"/>
      <c r="R218" s="212">
        <f>SUM(R219:R220)</f>
        <v>0</v>
      </c>
      <c r="S218" s="211"/>
      <c r="T218" s="213">
        <f>SUM(T219:T220)</f>
        <v>0</v>
      </c>
      <c r="AR218" s="214" t="s">
        <v>88</v>
      </c>
      <c r="AT218" s="215" t="s">
        <v>80</v>
      </c>
      <c r="AU218" s="215" t="s">
        <v>88</v>
      </c>
      <c r="AY218" s="214" t="s">
        <v>158</v>
      </c>
      <c r="BK218" s="216">
        <f>SUM(BK219:BK220)</f>
        <v>0</v>
      </c>
    </row>
    <row r="219" s="1" customFormat="1" ht="22.5" customHeight="1">
      <c r="B219" s="39"/>
      <c r="C219" s="219" t="s">
        <v>308</v>
      </c>
      <c r="D219" s="219" t="s">
        <v>160</v>
      </c>
      <c r="E219" s="220" t="s">
        <v>247</v>
      </c>
      <c r="F219" s="221" t="s">
        <v>248</v>
      </c>
      <c r="G219" s="222" t="s">
        <v>207</v>
      </c>
      <c r="H219" s="223">
        <v>1.5920000000000001</v>
      </c>
      <c r="I219" s="224"/>
      <c r="J219" s="225">
        <f>ROUND(I219*H219,2)</f>
        <v>0</v>
      </c>
      <c r="K219" s="221" t="s">
        <v>164</v>
      </c>
      <c r="L219" s="44"/>
      <c r="M219" s="226" t="s">
        <v>79</v>
      </c>
      <c r="N219" s="227" t="s">
        <v>51</v>
      </c>
      <c r="O219" s="80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AR219" s="17" t="s">
        <v>100</v>
      </c>
      <c r="AT219" s="17" t="s">
        <v>160</v>
      </c>
      <c r="AU219" s="17" t="s">
        <v>90</v>
      </c>
      <c r="AY219" s="17" t="s">
        <v>158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88</v>
      </c>
      <c r="BK219" s="230">
        <f>ROUND(I219*H219,2)</f>
        <v>0</v>
      </c>
      <c r="BL219" s="17" t="s">
        <v>100</v>
      </c>
      <c r="BM219" s="17" t="s">
        <v>1172</v>
      </c>
    </row>
    <row r="220" s="1" customFormat="1" ht="22.5" customHeight="1">
      <c r="B220" s="39"/>
      <c r="C220" s="219" t="s">
        <v>312</v>
      </c>
      <c r="D220" s="219" t="s">
        <v>160</v>
      </c>
      <c r="E220" s="220" t="s">
        <v>250</v>
      </c>
      <c r="F220" s="221" t="s">
        <v>251</v>
      </c>
      <c r="G220" s="222" t="s">
        <v>207</v>
      </c>
      <c r="H220" s="223">
        <v>1.5920000000000001</v>
      </c>
      <c r="I220" s="224"/>
      <c r="J220" s="225">
        <f>ROUND(I220*H220,2)</f>
        <v>0</v>
      </c>
      <c r="K220" s="221" t="s">
        <v>164</v>
      </c>
      <c r="L220" s="44"/>
      <c r="M220" s="226" t="s">
        <v>79</v>
      </c>
      <c r="N220" s="227" t="s">
        <v>51</v>
      </c>
      <c r="O220" s="80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AR220" s="17" t="s">
        <v>100</v>
      </c>
      <c r="AT220" s="17" t="s">
        <v>160</v>
      </c>
      <c r="AU220" s="17" t="s">
        <v>90</v>
      </c>
      <c r="AY220" s="17" t="s">
        <v>158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88</v>
      </c>
      <c r="BK220" s="230">
        <f>ROUND(I220*H220,2)</f>
        <v>0</v>
      </c>
      <c r="BL220" s="17" t="s">
        <v>100</v>
      </c>
      <c r="BM220" s="17" t="s">
        <v>1173</v>
      </c>
    </row>
    <row r="221" s="11" customFormat="1" ht="25.92" customHeight="1">
      <c r="B221" s="203"/>
      <c r="C221" s="204"/>
      <c r="D221" s="205" t="s">
        <v>80</v>
      </c>
      <c r="E221" s="206" t="s">
        <v>253</v>
      </c>
      <c r="F221" s="206" t="s">
        <v>253</v>
      </c>
      <c r="G221" s="204"/>
      <c r="H221" s="204"/>
      <c r="I221" s="207"/>
      <c r="J221" s="208">
        <f>BK221</f>
        <v>0</v>
      </c>
      <c r="K221" s="204"/>
      <c r="L221" s="209"/>
      <c r="M221" s="210"/>
      <c r="N221" s="211"/>
      <c r="O221" s="211"/>
      <c r="P221" s="212">
        <f>P222+P238+P255+P296+P353+P374</f>
        <v>0</v>
      </c>
      <c r="Q221" s="211"/>
      <c r="R221" s="212">
        <f>R222+R238+R255+R296+R353+R374</f>
        <v>0.86397609999999991</v>
      </c>
      <c r="S221" s="211"/>
      <c r="T221" s="213">
        <f>T222+T238+T255+T296+T353+T374</f>
        <v>0.021501599999999999</v>
      </c>
      <c r="AR221" s="214" t="s">
        <v>90</v>
      </c>
      <c r="AT221" s="215" t="s">
        <v>80</v>
      </c>
      <c r="AU221" s="215" t="s">
        <v>81</v>
      </c>
      <c r="AY221" s="214" t="s">
        <v>158</v>
      </c>
      <c r="BK221" s="216">
        <f>BK222+BK238+BK255+BK296+BK353+BK374</f>
        <v>0</v>
      </c>
    </row>
    <row r="222" s="11" customFormat="1" ht="22.8" customHeight="1">
      <c r="B222" s="203"/>
      <c r="C222" s="204"/>
      <c r="D222" s="205" t="s">
        <v>80</v>
      </c>
      <c r="E222" s="217" t="s">
        <v>336</v>
      </c>
      <c r="F222" s="217" t="s">
        <v>337</v>
      </c>
      <c r="G222" s="204"/>
      <c r="H222" s="204"/>
      <c r="I222" s="207"/>
      <c r="J222" s="218">
        <f>BK222</f>
        <v>0</v>
      </c>
      <c r="K222" s="204"/>
      <c r="L222" s="209"/>
      <c r="M222" s="210"/>
      <c r="N222" s="211"/>
      <c r="O222" s="211"/>
      <c r="P222" s="212">
        <f>SUM(P223:P237)</f>
        <v>0</v>
      </c>
      <c r="Q222" s="211"/>
      <c r="R222" s="212">
        <f>SUM(R223:R237)</f>
        <v>0.0184</v>
      </c>
      <c r="S222" s="211"/>
      <c r="T222" s="213">
        <f>SUM(T223:T237)</f>
        <v>0</v>
      </c>
      <c r="AR222" s="214" t="s">
        <v>90</v>
      </c>
      <c r="AT222" s="215" t="s">
        <v>80</v>
      </c>
      <c r="AU222" s="215" t="s">
        <v>88</v>
      </c>
      <c r="AY222" s="214" t="s">
        <v>158</v>
      </c>
      <c r="BK222" s="216">
        <f>SUM(BK223:BK237)</f>
        <v>0</v>
      </c>
    </row>
    <row r="223" s="1" customFormat="1" ht="16.5" customHeight="1">
      <c r="B223" s="39"/>
      <c r="C223" s="219" t="s">
        <v>318</v>
      </c>
      <c r="D223" s="219" t="s">
        <v>160</v>
      </c>
      <c r="E223" s="220" t="s">
        <v>356</v>
      </c>
      <c r="F223" s="221" t="s">
        <v>357</v>
      </c>
      <c r="G223" s="222" t="s">
        <v>341</v>
      </c>
      <c r="H223" s="223">
        <v>1</v>
      </c>
      <c r="I223" s="224"/>
      <c r="J223" s="225">
        <f>ROUND(I223*H223,2)</f>
        <v>0</v>
      </c>
      <c r="K223" s="221" t="s">
        <v>79</v>
      </c>
      <c r="L223" s="44"/>
      <c r="M223" s="226" t="s">
        <v>79</v>
      </c>
      <c r="N223" s="227" t="s">
        <v>51</v>
      </c>
      <c r="O223" s="80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AR223" s="17" t="s">
        <v>256</v>
      </c>
      <c r="AT223" s="17" t="s">
        <v>160</v>
      </c>
      <c r="AU223" s="17" t="s">
        <v>90</v>
      </c>
      <c r="AY223" s="17" t="s">
        <v>158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88</v>
      </c>
      <c r="BK223" s="230">
        <f>ROUND(I223*H223,2)</f>
        <v>0</v>
      </c>
      <c r="BL223" s="17" t="s">
        <v>256</v>
      </c>
      <c r="BM223" s="17" t="s">
        <v>1174</v>
      </c>
    </row>
    <row r="224" s="1" customFormat="1" ht="16.5" customHeight="1">
      <c r="B224" s="39"/>
      <c r="C224" s="219" t="s">
        <v>324</v>
      </c>
      <c r="D224" s="219" t="s">
        <v>160</v>
      </c>
      <c r="E224" s="220" t="s">
        <v>1175</v>
      </c>
      <c r="F224" s="221" t="s">
        <v>1176</v>
      </c>
      <c r="G224" s="222" t="s">
        <v>341</v>
      </c>
      <c r="H224" s="223">
        <v>1</v>
      </c>
      <c r="I224" s="224"/>
      <c r="J224" s="225">
        <f>ROUND(I224*H224,2)</f>
        <v>0</v>
      </c>
      <c r="K224" s="221" t="s">
        <v>79</v>
      </c>
      <c r="L224" s="44"/>
      <c r="M224" s="226" t="s">
        <v>79</v>
      </c>
      <c r="N224" s="227" t="s">
        <v>51</v>
      </c>
      <c r="O224" s="80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AR224" s="17" t="s">
        <v>256</v>
      </c>
      <c r="AT224" s="17" t="s">
        <v>160</v>
      </c>
      <c r="AU224" s="17" t="s">
        <v>90</v>
      </c>
      <c r="AY224" s="17" t="s">
        <v>158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88</v>
      </c>
      <c r="BK224" s="230">
        <f>ROUND(I224*H224,2)</f>
        <v>0</v>
      </c>
      <c r="BL224" s="17" t="s">
        <v>256</v>
      </c>
      <c r="BM224" s="17" t="s">
        <v>1177</v>
      </c>
    </row>
    <row r="225" s="1" customFormat="1" ht="16.5" customHeight="1">
      <c r="B225" s="39"/>
      <c r="C225" s="219" t="s">
        <v>328</v>
      </c>
      <c r="D225" s="219" t="s">
        <v>160</v>
      </c>
      <c r="E225" s="220" t="s">
        <v>1178</v>
      </c>
      <c r="F225" s="221" t="s">
        <v>1179</v>
      </c>
      <c r="G225" s="222" t="s">
        <v>341</v>
      </c>
      <c r="H225" s="223">
        <v>1</v>
      </c>
      <c r="I225" s="224"/>
      <c r="J225" s="225">
        <f>ROUND(I225*H225,2)</f>
        <v>0</v>
      </c>
      <c r="K225" s="221" t="s">
        <v>79</v>
      </c>
      <c r="L225" s="44"/>
      <c r="M225" s="226" t="s">
        <v>79</v>
      </c>
      <c r="N225" s="227" t="s">
        <v>51</v>
      </c>
      <c r="O225" s="80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AR225" s="17" t="s">
        <v>256</v>
      </c>
      <c r="AT225" s="17" t="s">
        <v>160</v>
      </c>
      <c r="AU225" s="17" t="s">
        <v>90</v>
      </c>
      <c r="AY225" s="17" t="s">
        <v>158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88</v>
      </c>
      <c r="BK225" s="230">
        <f>ROUND(I225*H225,2)</f>
        <v>0</v>
      </c>
      <c r="BL225" s="17" t="s">
        <v>256</v>
      </c>
      <c r="BM225" s="17" t="s">
        <v>1180</v>
      </c>
    </row>
    <row r="226" s="1" customFormat="1" ht="22.5" customHeight="1">
      <c r="B226" s="39"/>
      <c r="C226" s="219" t="s">
        <v>332</v>
      </c>
      <c r="D226" s="219" t="s">
        <v>160</v>
      </c>
      <c r="E226" s="220" t="s">
        <v>1181</v>
      </c>
      <c r="F226" s="221" t="s">
        <v>1182</v>
      </c>
      <c r="G226" s="222" t="s">
        <v>341</v>
      </c>
      <c r="H226" s="223">
        <v>1</v>
      </c>
      <c r="I226" s="224"/>
      <c r="J226" s="225">
        <f>ROUND(I226*H226,2)</f>
        <v>0</v>
      </c>
      <c r="K226" s="221" t="s">
        <v>164</v>
      </c>
      <c r="L226" s="44"/>
      <c r="M226" s="226" t="s">
        <v>79</v>
      </c>
      <c r="N226" s="227" t="s">
        <v>51</v>
      </c>
      <c r="O226" s="80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AR226" s="17" t="s">
        <v>256</v>
      </c>
      <c r="AT226" s="17" t="s">
        <v>160</v>
      </c>
      <c r="AU226" s="17" t="s">
        <v>90</v>
      </c>
      <c r="AY226" s="17" t="s">
        <v>158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88</v>
      </c>
      <c r="BK226" s="230">
        <f>ROUND(I226*H226,2)</f>
        <v>0</v>
      </c>
      <c r="BL226" s="17" t="s">
        <v>256</v>
      </c>
      <c r="BM226" s="17" t="s">
        <v>1183</v>
      </c>
    </row>
    <row r="227" s="1" customFormat="1" ht="22.5" customHeight="1">
      <c r="B227" s="39"/>
      <c r="C227" s="264" t="s">
        <v>338</v>
      </c>
      <c r="D227" s="264" t="s">
        <v>294</v>
      </c>
      <c r="E227" s="265" t="s">
        <v>1184</v>
      </c>
      <c r="F227" s="266" t="s">
        <v>1185</v>
      </c>
      <c r="G227" s="267" t="s">
        <v>341</v>
      </c>
      <c r="H227" s="268">
        <v>1</v>
      </c>
      <c r="I227" s="269"/>
      <c r="J227" s="270">
        <f>ROUND(I227*H227,2)</f>
        <v>0</v>
      </c>
      <c r="K227" s="266" t="s">
        <v>79</v>
      </c>
      <c r="L227" s="271"/>
      <c r="M227" s="272" t="s">
        <v>79</v>
      </c>
      <c r="N227" s="273" t="s">
        <v>51</v>
      </c>
      <c r="O227" s="80"/>
      <c r="P227" s="228">
        <f>O227*H227</f>
        <v>0</v>
      </c>
      <c r="Q227" s="228">
        <v>0.016</v>
      </c>
      <c r="R227" s="228">
        <f>Q227*H227</f>
        <v>0.016</v>
      </c>
      <c r="S227" s="228">
        <v>0</v>
      </c>
      <c r="T227" s="229">
        <f>S227*H227</f>
        <v>0</v>
      </c>
      <c r="AR227" s="17" t="s">
        <v>297</v>
      </c>
      <c r="AT227" s="17" t="s">
        <v>294</v>
      </c>
      <c r="AU227" s="17" t="s">
        <v>90</v>
      </c>
      <c r="AY227" s="17" t="s">
        <v>158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88</v>
      </c>
      <c r="BK227" s="230">
        <f>ROUND(I227*H227,2)</f>
        <v>0</v>
      </c>
      <c r="BL227" s="17" t="s">
        <v>256</v>
      </c>
      <c r="BM227" s="17" t="s">
        <v>1186</v>
      </c>
    </row>
    <row r="228" s="12" customFormat="1">
      <c r="B228" s="231"/>
      <c r="C228" s="232"/>
      <c r="D228" s="233" t="s">
        <v>166</v>
      </c>
      <c r="E228" s="234" t="s">
        <v>79</v>
      </c>
      <c r="F228" s="235" t="s">
        <v>1187</v>
      </c>
      <c r="G228" s="232"/>
      <c r="H228" s="234" t="s">
        <v>79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AT228" s="241" t="s">
        <v>166</v>
      </c>
      <c r="AU228" s="241" t="s">
        <v>90</v>
      </c>
      <c r="AV228" s="12" t="s">
        <v>88</v>
      </c>
      <c r="AW228" s="12" t="s">
        <v>42</v>
      </c>
      <c r="AX228" s="12" t="s">
        <v>81</v>
      </c>
      <c r="AY228" s="241" t="s">
        <v>158</v>
      </c>
    </row>
    <row r="229" s="13" customFormat="1">
      <c r="B229" s="242"/>
      <c r="C229" s="243"/>
      <c r="D229" s="233" t="s">
        <v>166</v>
      </c>
      <c r="E229" s="244" t="s">
        <v>79</v>
      </c>
      <c r="F229" s="245" t="s">
        <v>88</v>
      </c>
      <c r="G229" s="243"/>
      <c r="H229" s="246">
        <v>1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AT229" s="252" t="s">
        <v>166</v>
      </c>
      <c r="AU229" s="252" t="s">
        <v>90</v>
      </c>
      <c r="AV229" s="13" t="s">
        <v>90</v>
      </c>
      <c r="AW229" s="13" t="s">
        <v>42</v>
      </c>
      <c r="AX229" s="13" t="s">
        <v>81</v>
      </c>
      <c r="AY229" s="252" t="s">
        <v>158</v>
      </c>
    </row>
    <row r="230" s="14" customFormat="1">
      <c r="B230" s="253"/>
      <c r="C230" s="254"/>
      <c r="D230" s="233" t="s">
        <v>166</v>
      </c>
      <c r="E230" s="255" t="s">
        <v>79</v>
      </c>
      <c r="F230" s="256" t="s">
        <v>170</v>
      </c>
      <c r="G230" s="254"/>
      <c r="H230" s="257">
        <v>1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AT230" s="263" t="s">
        <v>166</v>
      </c>
      <c r="AU230" s="263" t="s">
        <v>90</v>
      </c>
      <c r="AV230" s="14" t="s">
        <v>100</v>
      </c>
      <c r="AW230" s="14" t="s">
        <v>42</v>
      </c>
      <c r="AX230" s="14" t="s">
        <v>88</v>
      </c>
      <c r="AY230" s="263" t="s">
        <v>158</v>
      </c>
    </row>
    <row r="231" s="1" customFormat="1" ht="16.5" customHeight="1">
      <c r="B231" s="39"/>
      <c r="C231" s="219" t="s">
        <v>297</v>
      </c>
      <c r="D231" s="219" t="s">
        <v>160</v>
      </c>
      <c r="E231" s="220" t="s">
        <v>344</v>
      </c>
      <c r="F231" s="221" t="s">
        <v>345</v>
      </c>
      <c r="G231" s="222" t="s">
        <v>341</v>
      </c>
      <c r="H231" s="223">
        <v>1</v>
      </c>
      <c r="I231" s="224"/>
      <c r="J231" s="225">
        <f>ROUND(I231*H231,2)</f>
        <v>0</v>
      </c>
      <c r="K231" s="221" t="s">
        <v>164</v>
      </c>
      <c r="L231" s="44"/>
      <c r="M231" s="226" t="s">
        <v>79</v>
      </c>
      <c r="N231" s="227" t="s">
        <v>51</v>
      </c>
      <c r="O231" s="80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AR231" s="17" t="s">
        <v>256</v>
      </c>
      <c r="AT231" s="17" t="s">
        <v>160</v>
      </c>
      <c r="AU231" s="17" t="s">
        <v>90</v>
      </c>
      <c r="AY231" s="17" t="s">
        <v>158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88</v>
      </c>
      <c r="BK231" s="230">
        <f>ROUND(I231*H231,2)</f>
        <v>0</v>
      </c>
      <c r="BL231" s="17" t="s">
        <v>256</v>
      </c>
      <c r="BM231" s="17" t="s">
        <v>1188</v>
      </c>
    </row>
    <row r="232" s="1" customFormat="1" ht="16.5" customHeight="1">
      <c r="B232" s="39"/>
      <c r="C232" s="264" t="s">
        <v>347</v>
      </c>
      <c r="D232" s="264" t="s">
        <v>294</v>
      </c>
      <c r="E232" s="265" t="s">
        <v>348</v>
      </c>
      <c r="F232" s="266" t="s">
        <v>349</v>
      </c>
      <c r="G232" s="267" t="s">
        <v>341</v>
      </c>
      <c r="H232" s="268">
        <v>1</v>
      </c>
      <c r="I232" s="269"/>
      <c r="J232" s="270">
        <f>ROUND(I232*H232,2)</f>
        <v>0</v>
      </c>
      <c r="K232" s="266" t="s">
        <v>164</v>
      </c>
      <c r="L232" s="271"/>
      <c r="M232" s="272" t="s">
        <v>79</v>
      </c>
      <c r="N232" s="273" t="s">
        <v>51</v>
      </c>
      <c r="O232" s="80"/>
      <c r="P232" s="228">
        <f>O232*H232</f>
        <v>0</v>
      </c>
      <c r="Q232" s="228">
        <v>0.0023999999999999998</v>
      </c>
      <c r="R232" s="228">
        <f>Q232*H232</f>
        <v>0.0023999999999999998</v>
      </c>
      <c r="S232" s="228">
        <v>0</v>
      </c>
      <c r="T232" s="229">
        <f>S232*H232</f>
        <v>0</v>
      </c>
      <c r="AR232" s="17" t="s">
        <v>297</v>
      </c>
      <c r="AT232" s="17" t="s">
        <v>294</v>
      </c>
      <c r="AU232" s="17" t="s">
        <v>90</v>
      </c>
      <c r="AY232" s="17" t="s">
        <v>158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88</v>
      </c>
      <c r="BK232" s="230">
        <f>ROUND(I232*H232,2)</f>
        <v>0</v>
      </c>
      <c r="BL232" s="17" t="s">
        <v>256</v>
      </c>
      <c r="BM232" s="17" t="s">
        <v>1189</v>
      </c>
    </row>
    <row r="233" s="1" customFormat="1" ht="16.5" customHeight="1">
      <c r="B233" s="39"/>
      <c r="C233" s="219" t="s">
        <v>351</v>
      </c>
      <c r="D233" s="219" t="s">
        <v>160</v>
      </c>
      <c r="E233" s="220" t="s">
        <v>352</v>
      </c>
      <c r="F233" s="221" t="s">
        <v>353</v>
      </c>
      <c r="G233" s="222" t="s">
        <v>341</v>
      </c>
      <c r="H233" s="223">
        <v>1</v>
      </c>
      <c r="I233" s="224"/>
      <c r="J233" s="225">
        <f>ROUND(I233*H233,2)</f>
        <v>0</v>
      </c>
      <c r="K233" s="221" t="s">
        <v>164</v>
      </c>
      <c r="L233" s="44"/>
      <c r="M233" s="226" t="s">
        <v>79</v>
      </c>
      <c r="N233" s="227" t="s">
        <v>51</v>
      </c>
      <c r="O233" s="80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AR233" s="17" t="s">
        <v>256</v>
      </c>
      <c r="AT233" s="17" t="s">
        <v>160</v>
      </c>
      <c r="AU233" s="17" t="s">
        <v>90</v>
      </c>
      <c r="AY233" s="17" t="s">
        <v>158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88</v>
      </c>
      <c r="BK233" s="230">
        <f>ROUND(I233*H233,2)</f>
        <v>0</v>
      </c>
      <c r="BL233" s="17" t="s">
        <v>256</v>
      </c>
      <c r="BM233" s="17" t="s">
        <v>1190</v>
      </c>
    </row>
    <row r="234" s="1" customFormat="1" ht="16.5" customHeight="1">
      <c r="B234" s="39"/>
      <c r="C234" s="219" t="s">
        <v>355</v>
      </c>
      <c r="D234" s="219" t="s">
        <v>160</v>
      </c>
      <c r="E234" s="220" t="s">
        <v>1191</v>
      </c>
      <c r="F234" s="221" t="s">
        <v>1192</v>
      </c>
      <c r="G234" s="222" t="s">
        <v>341</v>
      </c>
      <c r="H234" s="223">
        <v>1</v>
      </c>
      <c r="I234" s="224"/>
      <c r="J234" s="225">
        <f>ROUND(I234*H234,2)</f>
        <v>0</v>
      </c>
      <c r="K234" s="221" t="s">
        <v>164</v>
      </c>
      <c r="L234" s="44"/>
      <c r="M234" s="226" t="s">
        <v>79</v>
      </c>
      <c r="N234" s="227" t="s">
        <v>51</v>
      </c>
      <c r="O234" s="80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AR234" s="17" t="s">
        <v>256</v>
      </c>
      <c r="AT234" s="17" t="s">
        <v>160</v>
      </c>
      <c r="AU234" s="17" t="s">
        <v>90</v>
      </c>
      <c r="AY234" s="17" t="s">
        <v>158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88</v>
      </c>
      <c r="BK234" s="230">
        <f>ROUND(I234*H234,2)</f>
        <v>0</v>
      </c>
      <c r="BL234" s="17" t="s">
        <v>256</v>
      </c>
      <c r="BM234" s="17" t="s">
        <v>1193</v>
      </c>
    </row>
    <row r="235" s="1" customFormat="1" ht="16.5" customHeight="1">
      <c r="B235" s="39"/>
      <c r="C235" s="219" t="s">
        <v>359</v>
      </c>
      <c r="D235" s="219" t="s">
        <v>160</v>
      </c>
      <c r="E235" s="220" t="s">
        <v>1194</v>
      </c>
      <c r="F235" s="221" t="s">
        <v>1195</v>
      </c>
      <c r="G235" s="222" t="s">
        <v>341</v>
      </c>
      <c r="H235" s="223">
        <v>1</v>
      </c>
      <c r="I235" s="224"/>
      <c r="J235" s="225">
        <f>ROUND(I235*H235,2)</f>
        <v>0</v>
      </c>
      <c r="K235" s="221" t="s">
        <v>164</v>
      </c>
      <c r="L235" s="44"/>
      <c r="M235" s="226" t="s">
        <v>79</v>
      </c>
      <c r="N235" s="227" t="s">
        <v>51</v>
      </c>
      <c r="O235" s="8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AR235" s="17" t="s">
        <v>256</v>
      </c>
      <c r="AT235" s="17" t="s">
        <v>160</v>
      </c>
      <c r="AU235" s="17" t="s">
        <v>90</v>
      </c>
      <c r="AY235" s="17" t="s">
        <v>158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88</v>
      </c>
      <c r="BK235" s="230">
        <f>ROUND(I235*H235,2)</f>
        <v>0</v>
      </c>
      <c r="BL235" s="17" t="s">
        <v>256</v>
      </c>
      <c r="BM235" s="17" t="s">
        <v>1196</v>
      </c>
    </row>
    <row r="236" s="1" customFormat="1" ht="22.5" customHeight="1">
      <c r="B236" s="39"/>
      <c r="C236" s="219" t="s">
        <v>363</v>
      </c>
      <c r="D236" s="219" t="s">
        <v>160</v>
      </c>
      <c r="E236" s="220" t="s">
        <v>372</v>
      </c>
      <c r="F236" s="221" t="s">
        <v>373</v>
      </c>
      <c r="G236" s="222" t="s">
        <v>374</v>
      </c>
      <c r="H236" s="274"/>
      <c r="I236" s="224"/>
      <c r="J236" s="225">
        <f>ROUND(I236*H236,2)</f>
        <v>0</v>
      </c>
      <c r="K236" s="221" t="s">
        <v>164</v>
      </c>
      <c r="L236" s="44"/>
      <c r="M236" s="226" t="s">
        <v>79</v>
      </c>
      <c r="N236" s="227" t="s">
        <v>51</v>
      </c>
      <c r="O236" s="80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AR236" s="17" t="s">
        <v>256</v>
      </c>
      <c r="AT236" s="17" t="s">
        <v>160</v>
      </c>
      <c r="AU236" s="17" t="s">
        <v>90</v>
      </c>
      <c r="AY236" s="17" t="s">
        <v>158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88</v>
      </c>
      <c r="BK236" s="230">
        <f>ROUND(I236*H236,2)</f>
        <v>0</v>
      </c>
      <c r="BL236" s="17" t="s">
        <v>256</v>
      </c>
      <c r="BM236" s="17" t="s">
        <v>1197</v>
      </c>
    </row>
    <row r="237" s="1" customFormat="1" ht="22.5" customHeight="1">
      <c r="B237" s="39"/>
      <c r="C237" s="219" t="s">
        <v>367</v>
      </c>
      <c r="D237" s="219" t="s">
        <v>160</v>
      </c>
      <c r="E237" s="220" t="s">
        <v>377</v>
      </c>
      <c r="F237" s="221" t="s">
        <v>378</v>
      </c>
      <c r="G237" s="222" t="s">
        <v>374</v>
      </c>
      <c r="H237" s="274"/>
      <c r="I237" s="224"/>
      <c r="J237" s="225">
        <f>ROUND(I237*H237,2)</f>
        <v>0</v>
      </c>
      <c r="K237" s="221" t="s">
        <v>164</v>
      </c>
      <c r="L237" s="44"/>
      <c r="M237" s="226" t="s">
        <v>79</v>
      </c>
      <c r="N237" s="227" t="s">
        <v>51</v>
      </c>
      <c r="O237" s="80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AR237" s="17" t="s">
        <v>256</v>
      </c>
      <c r="AT237" s="17" t="s">
        <v>160</v>
      </c>
      <c r="AU237" s="17" t="s">
        <v>90</v>
      </c>
      <c r="AY237" s="17" t="s">
        <v>158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88</v>
      </c>
      <c r="BK237" s="230">
        <f>ROUND(I237*H237,2)</f>
        <v>0</v>
      </c>
      <c r="BL237" s="17" t="s">
        <v>256</v>
      </c>
      <c r="BM237" s="17" t="s">
        <v>1198</v>
      </c>
    </row>
    <row r="238" s="11" customFormat="1" ht="22.8" customHeight="1">
      <c r="B238" s="203"/>
      <c r="C238" s="204"/>
      <c r="D238" s="205" t="s">
        <v>80</v>
      </c>
      <c r="E238" s="217" t="s">
        <v>380</v>
      </c>
      <c r="F238" s="217" t="s">
        <v>381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SUM(P239:P254)</f>
        <v>0</v>
      </c>
      <c r="Q238" s="211"/>
      <c r="R238" s="212">
        <f>SUM(R239:R254)</f>
        <v>0.0114</v>
      </c>
      <c r="S238" s="211"/>
      <c r="T238" s="213">
        <f>SUM(T239:T254)</f>
        <v>0</v>
      </c>
      <c r="AR238" s="214" t="s">
        <v>90</v>
      </c>
      <c r="AT238" s="215" t="s">
        <v>80</v>
      </c>
      <c r="AU238" s="215" t="s">
        <v>88</v>
      </c>
      <c r="AY238" s="214" t="s">
        <v>158</v>
      </c>
      <c r="BK238" s="216">
        <f>SUM(BK239:BK254)</f>
        <v>0</v>
      </c>
    </row>
    <row r="239" s="1" customFormat="1" ht="16.5" customHeight="1">
      <c r="B239" s="39"/>
      <c r="C239" s="219" t="s">
        <v>371</v>
      </c>
      <c r="D239" s="219" t="s">
        <v>160</v>
      </c>
      <c r="E239" s="220" t="s">
        <v>383</v>
      </c>
      <c r="F239" s="221" t="s">
        <v>384</v>
      </c>
      <c r="G239" s="222" t="s">
        <v>385</v>
      </c>
      <c r="H239" s="223">
        <v>0.90000000000000002</v>
      </c>
      <c r="I239" s="224"/>
      <c r="J239" s="225">
        <f>ROUND(I239*H239,2)</f>
        <v>0</v>
      </c>
      <c r="K239" s="221" t="s">
        <v>79</v>
      </c>
      <c r="L239" s="44"/>
      <c r="M239" s="226" t="s">
        <v>79</v>
      </c>
      <c r="N239" s="227" t="s">
        <v>51</v>
      </c>
      <c r="O239" s="80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AR239" s="17" t="s">
        <v>256</v>
      </c>
      <c r="AT239" s="17" t="s">
        <v>160</v>
      </c>
      <c r="AU239" s="17" t="s">
        <v>90</v>
      </c>
      <c r="AY239" s="17" t="s">
        <v>158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88</v>
      </c>
      <c r="BK239" s="230">
        <f>ROUND(I239*H239,2)</f>
        <v>0</v>
      </c>
      <c r="BL239" s="17" t="s">
        <v>256</v>
      </c>
      <c r="BM239" s="17" t="s">
        <v>1199</v>
      </c>
    </row>
    <row r="240" s="12" customFormat="1">
      <c r="B240" s="231"/>
      <c r="C240" s="232"/>
      <c r="D240" s="233" t="s">
        <v>166</v>
      </c>
      <c r="E240" s="234" t="s">
        <v>79</v>
      </c>
      <c r="F240" s="235" t="s">
        <v>110</v>
      </c>
      <c r="G240" s="232"/>
      <c r="H240" s="234" t="s">
        <v>79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AT240" s="241" t="s">
        <v>166</v>
      </c>
      <c r="AU240" s="241" t="s">
        <v>90</v>
      </c>
      <c r="AV240" s="12" t="s">
        <v>88</v>
      </c>
      <c r="AW240" s="12" t="s">
        <v>42</v>
      </c>
      <c r="AX240" s="12" t="s">
        <v>81</v>
      </c>
      <c r="AY240" s="241" t="s">
        <v>158</v>
      </c>
    </row>
    <row r="241" s="12" customFormat="1">
      <c r="B241" s="231"/>
      <c r="C241" s="232"/>
      <c r="D241" s="233" t="s">
        <v>166</v>
      </c>
      <c r="E241" s="234" t="s">
        <v>79</v>
      </c>
      <c r="F241" s="235" t="s">
        <v>167</v>
      </c>
      <c r="G241" s="232"/>
      <c r="H241" s="234" t="s">
        <v>79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AT241" s="241" t="s">
        <v>166</v>
      </c>
      <c r="AU241" s="241" t="s">
        <v>90</v>
      </c>
      <c r="AV241" s="12" t="s">
        <v>88</v>
      </c>
      <c r="AW241" s="12" t="s">
        <v>42</v>
      </c>
      <c r="AX241" s="12" t="s">
        <v>81</v>
      </c>
      <c r="AY241" s="241" t="s">
        <v>158</v>
      </c>
    </row>
    <row r="242" s="13" customFormat="1">
      <c r="B242" s="242"/>
      <c r="C242" s="243"/>
      <c r="D242" s="233" t="s">
        <v>166</v>
      </c>
      <c r="E242" s="244" t="s">
        <v>79</v>
      </c>
      <c r="F242" s="245" t="s">
        <v>1200</v>
      </c>
      <c r="G242" s="243"/>
      <c r="H242" s="246">
        <v>0.90000000000000002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AT242" s="252" t="s">
        <v>166</v>
      </c>
      <c r="AU242" s="252" t="s">
        <v>90</v>
      </c>
      <c r="AV242" s="13" t="s">
        <v>90</v>
      </c>
      <c r="AW242" s="13" t="s">
        <v>42</v>
      </c>
      <c r="AX242" s="13" t="s">
        <v>81</v>
      </c>
      <c r="AY242" s="252" t="s">
        <v>158</v>
      </c>
    </row>
    <row r="243" s="14" customFormat="1">
      <c r="B243" s="253"/>
      <c r="C243" s="254"/>
      <c r="D243" s="233" t="s">
        <v>166</v>
      </c>
      <c r="E243" s="255" t="s">
        <v>79</v>
      </c>
      <c r="F243" s="256" t="s">
        <v>170</v>
      </c>
      <c r="G243" s="254"/>
      <c r="H243" s="257">
        <v>0.90000000000000002</v>
      </c>
      <c r="I243" s="258"/>
      <c r="J243" s="254"/>
      <c r="K243" s="254"/>
      <c r="L243" s="259"/>
      <c r="M243" s="260"/>
      <c r="N243" s="261"/>
      <c r="O243" s="261"/>
      <c r="P243" s="261"/>
      <c r="Q243" s="261"/>
      <c r="R243" s="261"/>
      <c r="S243" s="261"/>
      <c r="T243" s="262"/>
      <c r="AT243" s="263" t="s">
        <v>166</v>
      </c>
      <c r="AU243" s="263" t="s">
        <v>90</v>
      </c>
      <c r="AV243" s="14" t="s">
        <v>100</v>
      </c>
      <c r="AW243" s="14" t="s">
        <v>42</v>
      </c>
      <c r="AX243" s="14" t="s">
        <v>88</v>
      </c>
      <c r="AY243" s="263" t="s">
        <v>158</v>
      </c>
    </row>
    <row r="244" s="1" customFormat="1" ht="16.5" customHeight="1">
      <c r="B244" s="39"/>
      <c r="C244" s="219" t="s">
        <v>376</v>
      </c>
      <c r="D244" s="219" t="s">
        <v>160</v>
      </c>
      <c r="E244" s="220" t="s">
        <v>389</v>
      </c>
      <c r="F244" s="221" t="s">
        <v>1201</v>
      </c>
      <c r="G244" s="222" t="s">
        <v>341</v>
      </c>
      <c r="H244" s="223">
        <v>1</v>
      </c>
      <c r="I244" s="224"/>
      <c r="J244" s="225">
        <f>ROUND(I244*H244,2)</f>
        <v>0</v>
      </c>
      <c r="K244" s="221" t="s">
        <v>79</v>
      </c>
      <c r="L244" s="44"/>
      <c r="M244" s="226" t="s">
        <v>79</v>
      </c>
      <c r="N244" s="227" t="s">
        <v>51</v>
      </c>
      <c r="O244" s="80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AR244" s="17" t="s">
        <v>256</v>
      </c>
      <c r="AT244" s="17" t="s">
        <v>160</v>
      </c>
      <c r="AU244" s="17" t="s">
        <v>90</v>
      </c>
      <c r="AY244" s="17" t="s">
        <v>158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88</v>
      </c>
      <c r="BK244" s="230">
        <f>ROUND(I244*H244,2)</f>
        <v>0</v>
      </c>
      <c r="BL244" s="17" t="s">
        <v>256</v>
      </c>
      <c r="BM244" s="17" t="s">
        <v>1202</v>
      </c>
    </row>
    <row r="245" s="1" customFormat="1" ht="16.5" customHeight="1">
      <c r="B245" s="39"/>
      <c r="C245" s="219" t="s">
        <v>382</v>
      </c>
      <c r="D245" s="219" t="s">
        <v>160</v>
      </c>
      <c r="E245" s="220" t="s">
        <v>1203</v>
      </c>
      <c r="F245" s="221" t="s">
        <v>1204</v>
      </c>
      <c r="G245" s="222" t="s">
        <v>341</v>
      </c>
      <c r="H245" s="223">
        <v>1</v>
      </c>
      <c r="I245" s="224"/>
      <c r="J245" s="225">
        <f>ROUND(I245*H245,2)</f>
        <v>0</v>
      </c>
      <c r="K245" s="221" t="s">
        <v>79</v>
      </c>
      <c r="L245" s="44"/>
      <c r="M245" s="226" t="s">
        <v>79</v>
      </c>
      <c r="N245" s="227" t="s">
        <v>51</v>
      </c>
      <c r="O245" s="80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AR245" s="17" t="s">
        <v>256</v>
      </c>
      <c r="AT245" s="17" t="s">
        <v>160</v>
      </c>
      <c r="AU245" s="17" t="s">
        <v>90</v>
      </c>
      <c r="AY245" s="17" t="s">
        <v>158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88</v>
      </c>
      <c r="BK245" s="230">
        <f>ROUND(I245*H245,2)</f>
        <v>0</v>
      </c>
      <c r="BL245" s="17" t="s">
        <v>256</v>
      </c>
      <c r="BM245" s="17" t="s">
        <v>1205</v>
      </c>
    </row>
    <row r="246" s="1" customFormat="1" ht="16.5" customHeight="1">
      <c r="B246" s="39"/>
      <c r="C246" s="219" t="s">
        <v>388</v>
      </c>
      <c r="D246" s="219" t="s">
        <v>160</v>
      </c>
      <c r="E246" s="220" t="s">
        <v>1206</v>
      </c>
      <c r="F246" s="221" t="s">
        <v>1207</v>
      </c>
      <c r="G246" s="222" t="s">
        <v>341</v>
      </c>
      <c r="H246" s="223">
        <v>1</v>
      </c>
      <c r="I246" s="224"/>
      <c r="J246" s="225">
        <f>ROUND(I246*H246,2)</f>
        <v>0</v>
      </c>
      <c r="K246" s="221" t="s">
        <v>79</v>
      </c>
      <c r="L246" s="44"/>
      <c r="M246" s="226" t="s">
        <v>79</v>
      </c>
      <c r="N246" s="227" t="s">
        <v>51</v>
      </c>
      <c r="O246" s="80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AR246" s="17" t="s">
        <v>256</v>
      </c>
      <c r="AT246" s="17" t="s">
        <v>160</v>
      </c>
      <c r="AU246" s="17" t="s">
        <v>90</v>
      </c>
      <c r="AY246" s="17" t="s">
        <v>158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88</v>
      </c>
      <c r="BK246" s="230">
        <f>ROUND(I246*H246,2)</f>
        <v>0</v>
      </c>
      <c r="BL246" s="17" t="s">
        <v>256</v>
      </c>
      <c r="BM246" s="17" t="s">
        <v>1208</v>
      </c>
    </row>
    <row r="247" s="1" customFormat="1" ht="16.5" customHeight="1">
      <c r="B247" s="39"/>
      <c r="C247" s="219" t="s">
        <v>394</v>
      </c>
      <c r="D247" s="219" t="s">
        <v>160</v>
      </c>
      <c r="E247" s="220" t="s">
        <v>1209</v>
      </c>
      <c r="F247" s="221" t="s">
        <v>1210</v>
      </c>
      <c r="G247" s="222" t="s">
        <v>391</v>
      </c>
      <c r="H247" s="223">
        <v>1</v>
      </c>
      <c r="I247" s="224"/>
      <c r="J247" s="225">
        <f>ROUND(I247*H247,2)</f>
        <v>0</v>
      </c>
      <c r="K247" s="221" t="s">
        <v>79</v>
      </c>
      <c r="L247" s="44"/>
      <c r="M247" s="226" t="s">
        <v>79</v>
      </c>
      <c r="N247" s="227" t="s">
        <v>51</v>
      </c>
      <c r="O247" s="80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AR247" s="17" t="s">
        <v>256</v>
      </c>
      <c r="AT247" s="17" t="s">
        <v>160</v>
      </c>
      <c r="AU247" s="17" t="s">
        <v>90</v>
      </c>
      <c r="AY247" s="17" t="s">
        <v>158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88</v>
      </c>
      <c r="BK247" s="230">
        <f>ROUND(I247*H247,2)</f>
        <v>0</v>
      </c>
      <c r="BL247" s="17" t="s">
        <v>256</v>
      </c>
      <c r="BM247" s="17" t="s">
        <v>1211</v>
      </c>
    </row>
    <row r="248" s="1" customFormat="1" ht="16.5" customHeight="1">
      <c r="B248" s="39"/>
      <c r="C248" s="219" t="s">
        <v>398</v>
      </c>
      <c r="D248" s="219" t="s">
        <v>160</v>
      </c>
      <c r="E248" s="220" t="s">
        <v>1212</v>
      </c>
      <c r="F248" s="221" t="s">
        <v>1213</v>
      </c>
      <c r="G248" s="222" t="s">
        <v>391</v>
      </c>
      <c r="H248" s="223">
        <v>1</v>
      </c>
      <c r="I248" s="224"/>
      <c r="J248" s="225">
        <f>ROUND(I248*H248,2)</f>
        <v>0</v>
      </c>
      <c r="K248" s="221" t="s">
        <v>79</v>
      </c>
      <c r="L248" s="44"/>
      <c r="M248" s="226" t="s">
        <v>79</v>
      </c>
      <c r="N248" s="227" t="s">
        <v>51</v>
      </c>
      <c r="O248" s="80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AR248" s="17" t="s">
        <v>256</v>
      </c>
      <c r="AT248" s="17" t="s">
        <v>160</v>
      </c>
      <c r="AU248" s="17" t="s">
        <v>90</v>
      </c>
      <c r="AY248" s="17" t="s">
        <v>158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88</v>
      </c>
      <c r="BK248" s="230">
        <f>ROUND(I248*H248,2)</f>
        <v>0</v>
      </c>
      <c r="BL248" s="17" t="s">
        <v>256</v>
      </c>
      <c r="BM248" s="17" t="s">
        <v>1214</v>
      </c>
    </row>
    <row r="249" s="1" customFormat="1" ht="16.5" customHeight="1">
      <c r="B249" s="39"/>
      <c r="C249" s="264" t="s">
        <v>404</v>
      </c>
      <c r="D249" s="264" t="s">
        <v>294</v>
      </c>
      <c r="E249" s="265" t="s">
        <v>1215</v>
      </c>
      <c r="F249" s="266" t="s">
        <v>1216</v>
      </c>
      <c r="G249" s="267" t="s">
        <v>341</v>
      </c>
      <c r="H249" s="268">
        <v>1</v>
      </c>
      <c r="I249" s="269"/>
      <c r="J249" s="270">
        <f>ROUND(I249*H249,2)</f>
        <v>0</v>
      </c>
      <c r="K249" s="266" t="s">
        <v>79</v>
      </c>
      <c r="L249" s="271"/>
      <c r="M249" s="272" t="s">
        <v>79</v>
      </c>
      <c r="N249" s="273" t="s">
        <v>51</v>
      </c>
      <c r="O249" s="80"/>
      <c r="P249" s="228">
        <f>O249*H249</f>
        <v>0</v>
      </c>
      <c r="Q249" s="228">
        <v>0.0114</v>
      </c>
      <c r="R249" s="228">
        <f>Q249*H249</f>
        <v>0.0114</v>
      </c>
      <c r="S249" s="228">
        <v>0</v>
      </c>
      <c r="T249" s="229">
        <f>S249*H249</f>
        <v>0</v>
      </c>
      <c r="AR249" s="17" t="s">
        <v>297</v>
      </c>
      <c r="AT249" s="17" t="s">
        <v>294</v>
      </c>
      <c r="AU249" s="17" t="s">
        <v>90</v>
      </c>
      <c r="AY249" s="17" t="s">
        <v>158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88</v>
      </c>
      <c r="BK249" s="230">
        <f>ROUND(I249*H249,2)</f>
        <v>0</v>
      </c>
      <c r="BL249" s="17" t="s">
        <v>256</v>
      </c>
      <c r="BM249" s="17" t="s">
        <v>1217</v>
      </c>
    </row>
    <row r="250" s="12" customFormat="1">
      <c r="B250" s="231"/>
      <c r="C250" s="232"/>
      <c r="D250" s="233" t="s">
        <v>166</v>
      </c>
      <c r="E250" s="234" t="s">
        <v>79</v>
      </c>
      <c r="F250" s="235" t="s">
        <v>1218</v>
      </c>
      <c r="G250" s="232"/>
      <c r="H250" s="234" t="s">
        <v>79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AT250" s="241" t="s">
        <v>166</v>
      </c>
      <c r="AU250" s="241" t="s">
        <v>90</v>
      </c>
      <c r="AV250" s="12" t="s">
        <v>88</v>
      </c>
      <c r="AW250" s="12" t="s">
        <v>42</v>
      </c>
      <c r="AX250" s="12" t="s">
        <v>81</v>
      </c>
      <c r="AY250" s="241" t="s">
        <v>158</v>
      </c>
    </row>
    <row r="251" s="13" customFormat="1">
      <c r="B251" s="242"/>
      <c r="C251" s="243"/>
      <c r="D251" s="233" t="s">
        <v>166</v>
      </c>
      <c r="E251" s="244" t="s">
        <v>79</v>
      </c>
      <c r="F251" s="245" t="s">
        <v>88</v>
      </c>
      <c r="G251" s="243"/>
      <c r="H251" s="246">
        <v>1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AT251" s="252" t="s">
        <v>166</v>
      </c>
      <c r="AU251" s="252" t="s">
        <v>90</v>
      </c>
      <c r="AV251" s="13" t="s">
        <v>90</v>
      </c>
      <c r="AW251" s="13" t="s">
        <v>42</v>
      </c>
      <c r="AX251" s="13" t="s">
        <v>81</v>
      </c>
      <c r="AY251" s="252" t="s">
        <v>158</v>
      </c>
    </row>
    <row r="252" s="14" customFormat="1">
      <c r="B252" s="253"/>
      <c r="C252" s="254"/>
      <c r="D252" s="233" t="s">
        <v>166</v>
      </c>
      <c r="E252" s="255" t="s">
        <v>79</v>
      </c>
      <c r="F252" s="256" t="s">
        <v>170</v>
      </c>
      <c r="G252" s="254"/>
      <c r="H252" s="257">
        <v>1</v>
      </c>
      <c r="I252" s="258"/>
      <c r="J252" s="254"/>
      <c r="K252" s="254"/>
      <c r="L252" s="259"/>
      <c r="M252" s="260"/>
      <c r="N252" s="261"/>
      <c r="O252" s="261"/>
      <c r="P252" s="261"/>
      <c r="Q252" s="261"/>
      <c r="R252" s="261"/>
      <c r="S252" s="261"/>
      <c r="T252" s="262"/>
      <c r="AT252" s="263" t="s">
        <v>166</v>
      </c>
      <c r="AU252" s="263" t="s">
        <v>90</v>
      </c>
      <c r="AV252" s="14" t="s">
        <v>100</v>
      </c>
      <c r="AW252" s="14" t="s">
        <v>42</v>
      </c>
      <c r="AX252" s="14" t="s">
        <v>88</v>
      </c>
      <c r="AY252" s="263" t="s">
        <v>158</v>
      </c>
    </row>
    <row r="253" s="1" customFormat="1" ht="22.5" customHeight="1">
      <c r="B253" s="39"/>
      <c r="C253" s="219" t="s">
        <v>408</v>
      </c>
      <c r="D253" s="219" t="s">
        <v>160</v>
      </c>
      <c r="E253" s="220" t="s">
        <v>395</v>
      </c>
      <c r="F253" s="221" t="s">
        <v>396</v>
      </c>
      <c r="G253" s="222" t="s">
        <v>374</v>
      </c>
      <c r="H253" s="274"/>
      <c r="I253" s="224"/>
      <c r="J253" s="225">
        <f>ROUND(I253*H253,2)</f>
        <v>0</v>
      </c>
      <c r="K253" s="221" t="s">
        <v>164</v>
      </c>
      <c r="L253" s="44"/>
      <c r="M253" s="226" t="s">
        <v>79</v>
      </c>
      <c r="N253" s="227" t="s">
        <v>51</v>
      </c>
      <c r="O253" s="80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AR253" s="17" t="s">
        <v>256</v>
      </c>
      <c r="AT253" s="17" t="s">
        <v>160</v>
      </c>
      <c r="AU253" s="17" t="s">
        <v>90</v>
      </c>
      <c r="AY253" s="17" t="s">
        <v>158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88</v>
      </c>
      <c r="BK253" s="230">
        <f>ROUND(I253*H253,2)</f>
        <v>0</v>
      </c>
      <c r="BL253" s="17" t="s">
        <v>256</v>
      </c>
      <c r="BM253" s="17" t="s">
        <v>1219</v>
      </c>
    </row>
    <row r="254" s="1" customFormat="1" ht="22.5" customHeight="1">
      <c r="B254" s="39"/>
      <c r="C254" s="219" t="s">
        <v>414</v>
      </c>
      <c r="D254" s="219" t="s">
        <v>160</v>
      </c>
      <c r="E254" s="220" t="s">
        <v>399</v>
      </c>
      <c r="F254" s="221" t="s">
        <v>400</v>
      </c>
      <c r="G254" s="222" t="s">
        <v>374</v>
      </c>
      <c r="H254" s="274"/>
      <c r="I254" s="224"/>
      <c r="J254" s="225">
        <f>ROUND(I254*H254,2)</f>
        <v>0</v>
      </c>
      <c r="K254" s="221" t="s">
        <v>164</v>
      </c>
      <c r="L254" s="44"/>
      <c r="M254" s="226" t="s">
        <v>79</v>
      </c>
      <c r="N254" s="227" t="s">
        <v>51</v>
      </c>
      <c r="O254" s="80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AR254" s="17" t="s">
        <v>256</v>
      </c>
      <c r="AT254" s="17" t="s">
        <v>160</v>
      </c>
      <c r="AU254" s="17" t="s">
        <v>90</v>
      </c>
      <c r="AY254" s="17" t="s">
        <v>158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88</v>
      </c>
      <c r="BK254" s="230">
        <f>ROUND(I254*H254,2)</f>
        <v>0</v>
      </c>
      <c r="BL254" s="17" t="s">
        <v>256</v>
      </c>
      <c r="BM254" s="17" t="s">
        <v>1220</v>
      </c>
    </row>
    <row r="255" s="11" customFormat="1" ht="22.8" customHeight="1">
      <c r="B255" s="203"/>
      <c r="C255" s="204"/>
      <c r="D255" s="205" t="s">
        <v>80</v>
      </c>
      <c r="E255" s="217" t="s">
        <v>1221</v>
      </c>
      <c r="F255" s="217" t="s">
        <v>1222</v>
      </c>
      <c r="G255" s="204"/>
      <c r="H255" s="204"/>
      <c r="I255" s="207"/>
      <c r="J255" s="218">
        <f>BK255</f>
        <v>0</v>
      </c>
      <c r="K255" s="204"/>
      <c r="L255" s="209"/>
      <c r="M255" s="210"/>
      <c r="N255" s="211"/>
      <c r="O255" s="211"/>
      <c r="P255" s="212">
        <f>SUM(P256:P295)</f>
        <v>0</v>
      </c>
      <c r="Q255" s="211"/>
      <c r="R255" s="212">
        <f>SUM(R256:R295)</f>
        <v>0.45555679999999998</v>
      </c>
      <c r="S255" s="211"/>
      <c r="T255" s="213">
        <f>SUM(T256:T295)</f>
        <v>0</v>
      </c>
      <c r="AR255" s="214" t="s">
        <v>90</v>
      </c>
      <c r="AT255" s="215" t="s">
        <v>80</v>
      </c>
      <c r="AU255" s="215" t="s">
        <v>88</v>
      </c>
      <c r="AY255" s="214" t="s">
        <v>158</v>
      </c>
      <c r="BK255" s="216">
        <f>SUM(BK256:BK295)</f>
        <v>0</v>
      </c>
    </row>
    <row r="256" s="1" customFormat="1" ht="16.5" customHeight="1">
      <c r="B256" s="39"/>
      <c r="C256" s="219" t="s">
        <v>418</v>
      </c>
      <c r="D256" s="219" t="s">
        <v>160</v>
      </c>
      <c r="E256" s="220" t="s">
        <v>1223</v>
      </c>
      <c r="F256" s="221" t="s">
        <v>1224</v>
      </c>
      <c r="G256" s="222" t="s">
        <v>163</v>
      </c>
      <c r="H256" s="223">
        <v>24.100000000000001</v>
      </c>
      <c r="I256" s="224"/>
      <c r="J256" s="225">
        <f>ROUND(I256*H256,2)</f>
        <v>0</v>
      </c>
      <c r="K256" s="221" t="s">
        <v>164</v>
      </c>
      <c r="L256" s="44"/>
      <c r="M256" s="226" t="s">
        <v>79</v>
      </c>
      <c r="N256" s="227" t="s">
        <v>51</v>
      </c>
      <c r="O256" s="80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AR256" s="17" t="s">
        <v>256</v>
      </c>
      <c r="AT256" s="17" t="s">
        <v>160</v>
      </c>
      <c r="AU256" s="17" t="s">
        <v>90</v>
      </c>
      <c r="AY256" s="17" t="s">
        <v>158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88</v>
      </c>
      <c r="BK256" s="230">
        <f>ROUND(I256*H256,2)</f>
        <v>0</v>
      </c>
      <c r="BL256" s="17" t="s">
        <v>256</v>
      </c>
      <c r="BM256" s="17" t="s">
        <v>1225</v>
      </c>
    </row>
    <row r="257" s="12" customFormat="1">
      <c r="B257" s="231"/>
      <c r="C257" s="232"/>
      <c r="D257" s="233" t="s">
        <v>166</v>
      </c>
      <c r="E257" s="234" t="s">
        <v>79</v>
      </c>
      <c r="F257" s="235" t="s">
        <v>110</v>
      </c>
      <c r="G257" s="232"/>
      <c r="H257" s="234" t="s">
        <v>79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AT257" s="241" t="s">
        <v>166</v>
      </c>
      <c r="AU257" s="241" t="s">
        <v>90</v>
      </c>
      <c r="AV257" s="12" t="s">
        <v>88</v>
      </c>
      <c r="AW257" s="12" t="s">
        <v>42</v>
      </c>
      <c r="AX257" s="12" t="s">
        <v>81</v>
      </c>
      <c r="AY257" s="241" t="s">
        <v>158</v>
      </c>
    </row>
    <row r="258" s="12" customFormat="1">
      <c r="B258" s="231"/>
      <c r="C258" s="232"/>
      <c r="D258" s="233" t="s">
        <v>166</v>
      </c>
      <c r="E258" s="234" t="s">
        <v>79</v>
      </c>
      <c r="F258" s="235" t="s">
        <v>167</v>
      </c>
      <c r="G258" s="232"/>
      <c r="H258" s="234" t="s">
        <v>79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AT258" s="241" t="s">
        <v>166</v>
      </c>
      <c r="AU258" s="241" t="s">
        <v>90</v>
      </c>
      <c r="AV258" s="12" t="s">
        <v>88</v>
      </c>
      <c r="AW258" s="12" t="s">
        <v>42</v>
      </c>
      <c r="AX258" s="12" t="s">
        <v>81</v>
      </c>
      <c r="AY258" s="241" t="s">
        <v>158</v>
      </c>
    </row>
    <row r="259" s="13" customFormat="1">
      <c r="B259" s="242"/>
      <c r="C259" s="243"/>
      <c r="D259" s="233" t="s">
        <v>166</v>
      </c>
      <c r="E259" s="244" t="s">
        <v>79</v>
      </c>
      <c r="F259" s="245" t="s">
        <v>1226</v>
      </c>
      <c r="G259" s="243"/>
      <c r="H259" s="246">
        <v>24.100000000000001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AT259" s="252" t="s">
        <v>166</v>
      </c>
      <c r="AU259" s="252" t="s">
        <v>90</v>
      </c>
      <c r="AV259" s="13" t="s">
        <v>90</v>
      </c>
      <c r="AW259" s="13" t="s">
        <v>42</v>
      </c>
      <c r="AX259" s="13" t="s">
        <v>81</v>
      </c>
      <c r="AY259" s="252" t="s">
        <v>158</v>
      </c>
    </row>
    <row r="260" s="14" customFormat="1">
      <c r="B260" s="253"/>
      <c r="C260" s="254"/>
      <c r="D260" s="233" t="s">
        <v>166</v>
      </c>
      <c r="E260" s="255" t="s">
        <v>79</v>
      </c>
      <c r="F260" s="256" t="s">
        <v>170</v>
      </c>
      <c r="G260" s="254"/>
      <c r="H260" s="257">
        <v>24.100000000000001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AT260" s="263" t="s">
        <v>166</v>
      </c>
      <c r="AU260" s="263" t="s">
        <v>90</v>
      </c>
      <c r="AV260" s="14" t="s">
        <v>100</v>
      </c>
      <c r="AW260" s="14" t="s">
        <v>42</v>
      </c>
      <c r="AX260" s="14" t="s">
        <v>88</v>
      </c>
      <c r="AY260" s="263" t="s">
        <v>158</v>
      </c>
    </row>
    <row r="261" s="1" customFormat="1" ht="16.5" customHeight="1">
      <c r="B261" s="39"/>
      <c r="C261" s="219" t="s">
        <v>422</v>
      </c>
      <c r="D261" s="219" t="s">
        <v>160</v>
      </c>
      <c r="E261" s="220" t="s">
        <v>1227</v>
      </c>
      <c r="F261" s="221" t="s">
        <v>1228</v>
      </c>
      <c r="G261" s="222" t="s">
        <v>163</v>
      </c>
      <c r="H261" s="223">
        <v>24.100000000000001</v>
      </c>
      <c r="I261" s="224"/>
      <c r="J261" s="225">
        <f>ROUND(I261*H261,2)</f>
        <v>0</v>
      </c>
      <c r="K261" s="221" t="s">
        <v>164</v>
      </c>
      <c r="L261" s="44"/>
      <c r="M261" s="226" t="s">
        <v>79</v>
      </c>
      <c r="N261" s="227" t="s">
        <v>51</v>
      </c>
      <c r="O261" s="80"/>
      <c r="P261" s="228">
        <f>O261*H261</f>
        <v>0</v>
      </c>
      <c r="Q261" s="228">
        <v>0.00029999999999999997</v>
      </c>
      <c r="R261" s="228">
        <f>Q261*H261</f>
        <v>0.0072299999999999994</v>
      </c>
      <c r="S261" s="228">
        <v>0</v>
      </c>
      <c r="T261" s="229">
        <f>S261*H261</f>
        <v>0</v>
      </c>
      <c r="AR261" s="17" t="s">
        <v>256</v>
      </c>
      <c r="AT261" s="17" t="s">
        <v>160</v>
      </c>
      <c r="AU261" s="17" t="s">
        <v>90</v>
      </c>
      <c r="AY261" s="17" t="s">
        <v>158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88</v>
      </c>
      <c r="BK261" s="230">
        <f>ROUND(I261*H261,2)</f>
        <v>0</v>
      </c>
      <c r="BL261" s="17" t="s">
        <v>256</v>
      </c>
      <c r="BM261" s="17" t="s">
        <v>1229</v>
      </c>
    </row>
    <row r="262" s="12" customFormat="1">
      <c r="B262" s="231"/>
      <c r="C262" s="232"/>
      <c r="D262" s="233" t="s">
        <v>166</v>
      </c>
      <c r="E262" s="234" t="s">
        <v>79</v>
      </c>
      <c r="F262" s="235" t="s">
        <v>110</v>
      </c>
      <c r="G262" s="232"/>
      <c r="H262" s="234" t="s">
        <v>79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AT262" s="241" t="s">
        <v>166</v>
      </c>
      <c r="AU262" s="241" t="s">
        <v>90</v>
      </c>
      <c r="AV262" s="12" t="s">
        <v>88</v>
      </c>
      <c r="AW262" s="12" t="s">
        <v>42</v>
      </c>
      <c r="AX262" s="12" t="s">
        <v>81</v>
      </c>
      <c r="AY262" s="241" t="s">
        <v>158</v>
      </c>
    </row>
    <row r="263" s="12" customFormat="1">
      <c r="B263" s="231"/>
      <c r="C263" s="232"/>
      <c r="D263" s="233" t="s">
        <v>166</v>
      </c>
      <c r="E263" s="234" t="s">
        <v>79</v>
      </c>
      <c r="F263" s="235" t="s">
        <v>167</v>
      </c>
      <c r="G263" s="232"/>
      <c r="H263" s="234" t="s">
        <v>79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AT263" s="241" t="s">
        <v>166</v>
      </c>
      <c r="AU263" s="241" t="s">
        <v>90</v>
      </c>
      <c r="AV263" s="12" t="s">
        <v>88</v>
      </c>
      <c r="AW263" s="12" t="s">
        <v>42</v>
      </c>
      <c r="AX263" s="12" t="s">
        <v>81</v>
      </c>
      <c r="AY263" s="241" t="s">
        <v>158</v>
      </c>
    </row>
    <row r="264" s="13" customFormat="1">
      <c r="B264" s="242"/>
      <c r="C264" s="243"/>
      <c r="D264" s="233" t="s">
        <v>166</v>
      </c>
      <c r="E264" s="244" t="s">
        <v>79</v>
      </c>
      <c r="F264" s="245" t="s">
        <v>1226</v>
      </c>
      <c r="G264" s="243"/>
      <c r="H264" s="246">
        <v>24.100000000000001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AT264" s="252" t="s">
        <v>166</v>
      </c>
      <c r="AU264" s="252" t="s">
        <v>90</v>
      </c>
      <c r="AV264" s="13" t="s">
        <v>90</v>
      </c>
      <c r="AW264" s="13" t="s">
        <v>42</v>
      </c>
      <c r="AX264" s="13" t="s">
        <v>81</v>
      </c>
      <c r="AY264" s="252" t="s">
        <v>158</v>
      </c>
    </row>
    <row r="265" s="14" customFormat="1">
      <c r="B265" s="253"/>
      <c r="C265" s="254"/>
      <c r="D265" s="233" t="s">
        <v>166</v>
      </c>
      <c r="E265" s="255" t="s">
        <v>79</v>
      </c>
      <c r="F265" s="256" t="s">
        <v>170</v>
      </c>
      <c r="G265" s="254"/>
      <c r="H265" s="257">
        <v>24.100000000000001</v>
      </c>
      <c r="I265" s="258"/>
      <c r="J265" s="254"/>
      <c r="K265" s="254"/>
      <c r="L265" s="259"/>
      <c r="M265" s="260"/>
      <c r="N265" s="261"/>
      <c r="O265" s="261"/>
      <c r="P265" s="261"/>
      <c r="Q265" s="261"/>
      <c r="R265" s="261"/>
      <c r="S265" s="261"/>
      <c r="T265" s="262"/>
      <c r="AT265" s="263" t="s">
        <v>166</v>
      </c>
      <c r="AU265" s="263" t="s">
        <v>90</v>
      </c>
      <c r="AV265" s="14" t="s">
        <v>100</v>
      </c>
      <c r="AW265" s="14" t="s">
        <v>42</v>
      </c>
      <c r="AX265" s="14" t="s">
        <v>88</v>
      </c>
      <c r="AY265" s="263" t="s">
        <v>158</v>
      </c>
    </row>
    <row r="266" s="1" customFormat="1" ht="16.5" customHeight="1">
      <c r="B266" s="39"/>
      <c r="C266" s="219" t="s">
        <v>426</v>
      </c>
      <c r="D266" s="219" t="s">
        <v>160</v>
      </c>
      <c r="E266" s="220" t="s">
        <v>1230</v>
      </c>
      <c r="F266" s="221" t="s">
        <v>1231</v>
      </c>
      <c r="G266" s="222" t="s">
        <v>163</v>
      </c>
      <c r="H266" s="223">
        <v>12.050000000000001</v>
      </c>
      <c r="I266" s="224"/>
      <c r="J266" s="225">
        <f>ROUND(I266*H266,2)</f>
        <v>0</v>
      </c>
      <c r="K266" s="221" t="s">
        <v>164</v>
      </c>
      <c r="L266" s="44"/>
      <c r="M266" s="226" t="s">
        <v>79</v>
      </c>
      <c r="N266" s="227" t="s">
        <v>51</v>
      </c>
      <c r="O266" s="80"/>
      <c r="P266" s="228">
        <f>O266*H266</f>
        <v>0</v>
      </c>
      <c r="Q266" s="228">
        <v>0.0074999999999999997</v>
      </c>
      <c r="R266" s="228">
        <f>Q266*H266</f>
        <v>0.090374999999999997</v>
      </c>
      <c r="S266" s="228">
        <v>0</v>
      </c>
      <c r="T266" s="229">
        <f>S266*H266</f>
        <v>0</v>
      </c>
      <c r="AR266" s="17" t="s">
        <v>256</v>
      </c>
      <c r="AT266" s="17" t="s">
        <v>160</v>
      </c>
      <c r="AU266" s="17" t="s">
        <v>90</v>
      </c>
      <c r="AY266" s="17" t="s">
        <v>158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88</v>
      </c>
      <c r="BK266" s="230">
        <f>ROUND(I266*H266,2)</f>
        <v>0</v>
      </c>
      <c r="BL266" s="17" t="s">
        <v>256</v>
      </c>
      <c r="BM266" s="17" t="s">
        <v>1232</v>
      </c>
    </row>
    <row r="267" s="12" customFormat="1">
      <c r="B267" s="231"/>
      <c r="C267" s="232"/>
      <c r="D267" s="233" t="s">
        <v>166</v>
      </c>
      <c r="E267" s="234" t="s">
        <v>79</v>
      </c>
      <c r="F267" s="235" t="s">
        <v>110</v>
      </c>
      <c r="G267" s="232"/>
      <c r="H267" s="234" t="s">
        <v>79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AT267" s="241" t="s">
        <v>166</v>
      </c>
      <c r="AU267" s="241" t="s">
        <v>90</v>
      </c>
      <c r="AV267" s="12" t="s">
        <v>88</v>
      </c>
      <c r="AW267" s="12" t="s">
        <v>42</v>
      </c>
      <c r="AX267" s="12" t="s">
        <v>81</v>
      </c>
      <c r="AY267" s="241" t="s">
        <v>158</v>
      </c>
    </row>
    <row r="268" s="12" customFormat="1">
      <c r="B268" s="231"/>
      <c r="C268" s="232"/>
      <c r="D268" s="233" t="s">
        <v>166</v>
      </c>
      <c r="E268" s="234" t="s">
        <v>79</v>
      </c>
      <c r="F268" s="235" t="s">
        <v>167</v>
      </c>
      <c r="G268" s="232"/>
      <c r="H268" s="234" t="s">
        <v>79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AT268" s="241" t="s">
        <v>166</v>
      </c>
      <c r="AU268" s="241" t="s">
        <v>90</v>
      </c>
      <c r="AV268" s="12" t="s">
        <v>88</v>
      </c>
      <c r="AW268" s="12" t="s">
        <v>42</v>
      </c>
      <c r="AX268" s="12" t="s">
        <v>81</v>
      </c>
      <c r="AY268" s="241" t="s">
        <v>158</v>
      </c>
    </row>
    <row r="269" s="13" customFormat="1">
      <c r="B269" s="242"/>
      <c r="C269" s="243"/>
      <c r="D269" s="233" t="s">
        <v>166</v>
      </c>
      <c r="E269" s="244" t="s">
        <v>79</v>
      </c>
      <c r="F269" s="245" t="s">
        <v>1133</v>
      </c>
      <c r="G269" s="243"/>
      <c r="H269" s="246">
        <v>12.050000000000001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AT269" s="252" t="s">
        <v>166</v>
      </c>
      <c r="AU269" s="252" t="s">
        <v>90</v>
      </c>
      <c r="AV269" s="13" t="s">
        <v>90</v>
      </c>
      <c r="AW269" s="13" t="s">
        <v>42</v>
      </c>
      <c r="AX269" s="13" t="s">
        <v>81</v>
      </c>
      <c r="AY269" s="252" t="s">
        <v>158</v>
      </c>
    </row>
    <row r="270" s="14" customFormat="1">
      <c r="B270" s="253"/>
      <c r="C270" s="254"/>
      <c r="D270" s="233" t="s">
        <v>166</v>
      </c>
      <c r="E270" s="255" t="s">
        <v>79</v>
      </c>
      <c r="F270" s="256" t="s">
        <v>170</v>
      </c>
      <c r="G270" s="254"/>
      <c r="H270" s="257">
        <v>12.050000000000001</v>
      </c>
      <c r="I270" s="258"/>
      <c r="J270" s="254"/>
      <c r="K270" s="254"/>
      <c r="L270" s="259"/>
      <c r="M270" s="260"/>
      <c r="N270" s="261"/>
      <c r="O270" s="261"/>
      <c r="P270" s="261"/>
      <c r="Q270" s="261"/>
      <c r="R270" s="261"/>
      <c r="S270" s="261"/>
      <c r="T270" s="262"/>
      <c r="AT270" s="263" t="s">
        <v>166</v>
      </c>
      <c r="AU270" s="263" t="s">
        <v>90</v>
      </c>
      <c r="AV270" s="14" t="s">
        <v>100</v>
      </c>
      <c r="AW270" s="14" t="s">
        <v>42</v>
      </c>
      <c r="AX270" s="14" t="s">
        <v>88</v>
      </c>
      <c r="AY270" s="263" t="s">
        <v>158</v>
      </c>
    </row>
    <row r="271" s="1" customFormat="1" ht="16.5" customHeight="1">
      <c r="B271" s="39"/>
      <c r="C271" s="219" t="s">
        <v>431</v>
      </c>
      <c r="D271" s="219" t="s">
        <v>160</v>
      </c>
      <c r="E271" s="220" t="s">
        <v>1233</v>
      </c>
      <c r="F271" s="221" t="s">
        <v>1234</v>
      </c>
      <c r="G271" s="222" t="s">
        <v>181</v>
      </c>
      <c r="H271" s="223">
        <v>12.35</v>
      </c>
      <c r="I271" s="224"/>
      <c r="J271" s="225">
        <f>ROUND(I271*H271,2)</f>
        <v>0</v>
      </c>
      <c r="K271" s="221" t="s">
        <v>164</v>
      </c>
      <c r="L271" s="44"/>
      <c r="M271" s="226" t="s">
        <v>79</v>
      </c>
      <c r="N271" s="227" t="s">
        <v>51</v>
      </c>
      <c r="O271" s="80"/>
      <c r="P271" s="228">
        <f>O271*H271</f>
        <v>0</v>
      </c>
      <c r="Q271" s="228">
        <v>0.00058</v>
      </c>
      <c r="R271" s="228">
        <f>Q271*H271</f>
        <v>0.0071630000000000001</v>
      </c>
      <c r="S271" s="228">
        <v>0</v>
      </c>
      <c r="T271" s="229">
        <f>S271*H271</f>
        <v>0</v>
      </c>
      <c r="AR271" s="17" t="s">
        <v>256</v>
      </c>
      <c r="AT271" s="17" t="s">
        <v>160</v>
      </c>
      <c r="AU271" s="17" t="s">
        <v>90</v>
      </c>
      <c r="AY271" s="17" t="s">
        <v>158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88</v>
      </c>
      <c r="BK271" s="230">
        <f>ROUND(I271*H271,2)</f>
        <v>0</v>
      </c>
      <c r="BL271" s="17" t="s">
        <v>256</v>
      </c>
      <c r="BM271" s="17" t="s">
        <v>1235</v>
      </c>
    </row>
    <row r="272" s="12" customFormat="1">
      <c r="B272" s="231"/>
      <c r="C272" s="232"/>
      <c r="D272" s="233" t="s">
        <v>166</v>
      </c>
      <c r="E272" s="234" t="s">
        <v>79</v>
      </c>
      <c r="F272" s="235" t="s">
        <v>110</v>
      </c>
      <c r="G272" s="232"/>
      <c r="H272" s="234" t="s">
        <v>79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AT272" s="241" t="s">
        <v>166</v>
      </c>
      <c r="AU272" s="241" t="s">
        <v>90</v>
      </c>
      <c r="AV272" s="12" t="s">
        <v>88</v>
      </c>
      <c r="AW272" s="12" t="s">
        <v>42</v>
      </c>
      <c r="AX272" s="12" t="s">
        <v>81</v>
      </c>
      <c r="AY272" s="241" t="s">
        <v>158</v>
      </c>
    </row>
    <row r="273" s="12" customFormat="1">
      <c r="B273" s="231"/>
      <c r="C273" s="232"/>
      <c r="D273" s="233" t="s">
        <v>166</v>
      </c>
      <c r="E273" s="234" t="s">
        <v>79</v>
      </c>
      <c r="F273" s="235" t="s">
        <v>167</v>
      </c>
      <c r="G273" s="232"/>
      <c r="H273" s="234" t="s">
        <v>79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AT273" s="241" t="s">
        <v>166</v>
      </c>
      <c r="AU273" s="241" t="s">
        <v>90</v>
      </c>
      <c r="AV273" s="12" t="s">
        <v>88</v>
      </c>
      <c r="AW273" s="12" t="s">
        <v>42</v>
      </c>
      <c r="AX273" s="12" t="s">
        <v>81</v>
      </c>
      <c r="AY273" s="241" t="s">
        <v>158</v>
      </c>
    </row>
    <row r="274" s="13" customFormat="1">
      <c r="B274" s="242"/>
      <c r="C274" s="243"/>
      <c r="D274" s="233" t="s">
        <v>166</v>
      </c>
      <c r="E274" s="244" t="s">
        <v>79</v>
      </c>
      <c r="F274" s="245" t="s">
        <v>1236</v>
      </c>
      <c r="G274" s="243"/>
      <c r="H274" s="246">
        <v>12.35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AT274" s="252" t="s">
        <v>166</v>
      </c>
      <c r="AU274" s="252" t="s">
        <v>90</v>
      </c>
      <c r="AV274" s="13" t="s">
        <v>90</v>
      </c>
      <c r="AW274" s="13" t="s">
        <v>42</v>
      </c>
      <c r="AX274" s="13" t="s">
        <v>81</v>
      </c>
      <c r="AY274" s="252" t="s">
        <v>158</v>
      </c>
    </row>
    <row r="275" s="14" customFormat="1">
      <c r="B275" s="253"/>
      <c r="C275" s="254"/>
      <c r="D275" s="233" t="s">
        <v>166</v>
      </c>
      <c r="E275" s="255" t="s">
        <v>79</v>
      </c>
      <c r="F275" s="256" t="s">
        <v>170</v>
      </c>
      <c r="G275" s="254"/>
      <c r="H275" s="257">
        <v>12.35</v>
      </c>
      <c r="I275" s="258"/>
      <c r="J275" s="254"/>
      <c r="K275" s="254"/>
      <c r="L275" s="259"/>
      <c r="M275" s="260"/>
      <c r="N275" s="261"/>
      <c r="O275" s="261"/>
      <c r="P275" s="261"/>
      <c r="Q275" s="261"/>
      <c r="R275" s="261"/>
      <c r="S275" s="261"/>
      <c r="T275" s="262"/>
      <c r="AT275" s="263" t="s">
        <v>166</v>
      </c>
      <c r="AU275" s="263" t="s">
        <v>90</v>
      </c>
      <c r="AV275" s="14" t="s">
        <v>100</v>
      </c>
      <c r="AW275" s="14" t="s">
        <v>42</v>
      </c>
      <c r="AX275" s="14" t="s">
        <v>88</v>
      </c>
      <c r="AY275" s="263" t="s">
        <v>158</v>
      </c>
    </row>
    <row r="276" s="1" customFormat="1" ht="16.5" customHeight="1">
      <c r="B276" s="39"/>
      <c r="C276" s="264" t="s">
        <v>437</v>
      </c>
      <c r="D276" s="264" t="s">
        <v>294</v>
      </c>
      <c r="E276" s="265" t="s">
        <v>1237</v>
      </c>
      <c r="F276" s="266" t="s">
        <v>1238</v>
      </c>
      <c r="G276" s="267" t="s">
        <v>341</v>
      </c>
      <c r="H276" s="268">
        <v>45.283999999999999</v>
      </c>
      <c r="I276" s="269"/>
      <c r="J276" s="270">
        <f>ROUND(I276*H276,2)</f>
        <v>0</v>
      </c>
      <c r="K276" s="266" t="s">
        <v>164</v>
      </c>
      <c r="L276" s="271"/>
      <c r="M276" s="272" t="s">
        <v>79</v>
      </c>
      <c r="N276" s="273" t="s">
        <v>51</v>
      </c>
      <c r="O276" s="80"/>
      <c r="P276" s="228">
        <f>O276*H276</f>
        <v>0</v>
      </c>
      <c r="Q276" s="228">
        <v>0.00044999999999999999</v>
      </c>
      <c r="R276" s="228">
        <f>Q276*H276</f>
        <v>0.020377799999999998</v>
      </c>
      <c r="S276" s="228">
        <v>0</v>
      </c>
      <c r="T276" s="229">
        <f>S276*H276</f>
        <v>0</v>
      </c>
      <c r="AR276" s="17" t="s">
        <v>297</v>
      </c>
      <c r="AT276" s="17" t="s">
        <v>294</v>
      </c>
      <c r="AU276" s="17" t="s">
        <v>90</v>
      </c>
      <c r="AY276" s="17" t="s">
        <v>158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88</v>
      </c>
      <c r="BK276" s="230">
        <f>ROUND(I276*H276,2)</f>
        <v>0</v>
      </c>
      <c r="BL276" s="17" t="s">
        <v>256</v>
      </c>
      <c r="BM276" s="17" t="s">
        <v>1239</v>
      </c>
    </row>
    <row r="277" s="12" customFormat="1">
      <c r="B277" s="231"/>
      <c r="C277" s="232"/>
      <c r="D277" s="233" t="s">
        <v>166</v>
      </c>
      <c r="E277" s="234" t="s">
        <v>79</v>
      </c>
      <c r="F277" s="235" t="s">
        <v>110</v>
      </c>
      <c r="G277" s="232"/>
      <c r="H277" s="234" t="s">
        <v>79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AT277" s="241" t="s">
        <v>166</v>
      </c>
      <c r="AU277" s="241" t="s">
        <v>90</v>
      </c>
      <c r="AV277" s="12" t="s">
        <v>88</v>
      </c>
      <c r="AW277" s="12" t="s">
        <v>42</v>
      </c>
      <c r="AX277" s="12" t="s">
        <v>81</v>
      </c>
      <c r="AY277" s="241" t="s">
        <v>158</v>
      </c>
    </row>
    <row r="278" s="12" customFormat="1">
      <c r="B278" s="231"/>
      <c r="C278" s="232"/>
      <c r="D278" s="233" t="s">
        <v>166</v>
      </c>
      <c r="E278" s="234" t="s">
        <v>79</v>
      </c>
      <c r="F278" s="235" t="s">
        <v>167</v>
      </c>
      <c r="G278" s="232"/>
      <c r="H278" s="234" t="s">
        <v>79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AT278" s="241" t="s">
        <v>166</v>
      </c>
      <c r="AU278" s="241" t="s">
        <v>90</v>
      </c>
      <c r="AV278" s="12" t="s">
        <v>88</v>
      </c>
      <c r="AW278" s="12" t="s">
        <v>42</v>
      </c>
      <c r="AX278" s="12" t="s">
        <v>81</v>
      </c>
      <c r="AY278" s="241" t="s">
        <v>158</v>
      </c>
    </row>
    <row r="279" s="13" customFormat="1">
      <c r="B279" s="242"/>
      <c r="C279" s="243"/>
      <c r="D279" s="233" t="s">
        <v>166</v>
      </c>
      <c r="E279" s="244" t="s">
        <v>79</v>
      </c>
      <c r="F279" s="245" t="s">
        <v>1240</v>
      </c>
      <c r="G279" s="243"/>
      <c r="H279" s="246">
        <v>41.167000000000002</v>
      </c>
      <c r="I279" s="247"/>
      <c r="J279" s="243"/>
      <c r="K279" s="243"/>
      <c r="L279" s="248"/>
      <c r="M279" s="249"/>
      <c r="N279" s="250"/>
      <c r="O279" s="250"/>
      <c r="P279" s="250"/>
      <c r="Q279" s="250"/>
      <c r="R279" s="250"/>
      <c r="S279" s="250"/>
      <c r="T279" s="251"/>
      <c r="AT279" s="252" t="s">
        <v>166</v>
      </c>
      <c r="AU279" s="252" t="s">
        <v>90</v>
      </c>
      <c r="AV279" s="13" t="s">
        <v>90</v>
      </c>
      <c r="AW279" s="13" t="s">
        <v>42</v>
      </c>
      <c r="AX279" s="13" t="s">
        <v>81</v>
      </c>
      <c r="AY279" s="252" t="s">
        <v>158</v>
      </c>
    </row>
    <row r="280" s="14" customFormat="1">
      <c r="B280" s="253"/>
      <c r="C280" s="254"/>
      <c r="D280" s="233" t="s">
        <v>166</v>
      </c>
      <c r="E280" s="255" t="s">
        <v>79</v>
      </c>
      <c r="F280" s="256" t="s">
        <v>170</v>
      </c>
      <c r="G280" s="254"/>
      <c r="H280" s="257">
        <v>41.167000000000002</v>
      </c>
      <c r="I280" s="258"/>
      <c r="J280" s="254"/>
      <c r="K280" s="254"/>
      <c r="L280" s="259"/>
      <c r="M280" s="260"/>
      <c r="N280" s="261"/>
      <c r="O280" s="261"/>
      <c r="P280" s="261"/>
      <c r="Q280" s="261"/>
      <c r="R280" s="261"/>
      <c r="S280" s="261"/>
      <c r="T280" s="262"/>
      <c r="AT280" s="263" t="s">
        <v>166</v>
      </c>
      <c r="AU280" s="263" t="s">
        <v>90</v>
      </c>
      <c r="AV280" s="14" t="s">
        <v>100</v>
      </c>
      <c r="AW280" s="14" t="s">
        <v>42</v>
      </c>
      <c r="AX280" s="14" t="s">
        <v>88</v>
      </c>
      <c r="AY280" s="263" t="s">
        <v>158</v>
      </c>
    </row>
    <row r="281" s="13" customFormat="1">
      <c r="B281" s="242"/>
      <c r="C281" s="243"/>
      <c r="D281" s="233" t="s">
        <v>166</v>
      </c>
      <c r="E281" s="243"/>
      <c r="F281" s="245" t="s">
        <v>1241</v>
      </c>
      <c r="G281" s="243"/>
      <c r="H281" s="246">
        <v>45.283999999999999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AT281" s="252" t="s">
        <v>166</v>
      </c>
      <c r="AU281" s="252" t="s">
        <v>90</v>
      </c>
      <c r="AV281" s="13" t="s">
        <v>90</v>
      </c>
      <c r="AW281" s="13" t="s">
        <v>4</v>
      </c>
      <c r="AX281" s="13" t="s">
        <v>88</v>
      </c>
      <c r="AY281" s="252" t="s">
        <v>158</v>
      </c>
    </row>
    <row r="282" s="1" customFormat="1" ht="22.5" customHeight="1">
      <c r="B282" s="39"/>
      <c r="C282" s="219" t="s">
        <v>447</v>
      </c>
      <c r="D282" s="219" t="s">
        <v>160</v>
      </c>
      <c r="E282" s="220" t="s">
        <v>1242</v>
      </c>
      <c r="F282" s="221" t="s">
        <v>1243</v>
      </c>
      <c r="G282" s="222" t="s">
        <v>163</v>
      </c>
      <c r="H282" s="223">
        <v>12.050000000000001</v>
      </c>
      <c r="I282" s="224"/>
      <c r="J282" s="225">
        <f>ROUND(I282*H282,2)</f>
        <v>0</v>
      </c>
      <c r="K282" s="221" t="s">
        <v>164</v>
      </c>
      <c r="L282" s="44"/>
      <c r="M282" s="226" t="s">
        <v>79</v>
      </c>
      <c r="N282" s="227" t="s">
        <v>51</v>
      </c>
      <c r="O282" s="80"/>
      <c r="P282" s="228">
        <f>O282*H282</f>
        <v>0</v>
      </c>
      <c r="Q282" s="228">
        <v>0.0063</v>
      </c>
      <c r="R282" s="228">
        <f>Q282*H282</f>
        <v>0.07591500000000001</v>
      </c>
      <c r="S282" s="228">
        <v>0</v>
      </c>
      <c r="T282" s="229">
        <f>S282*H282</f>
        <v>0</v>
      </c>
      <c r="AR282" s="17" t="s">
        <v>256</v>
      </c>
      <c r="AT282" s="17" t="s">
        <v>160</v>
      </c>
      <c r="AU282" s="17" t="s">
        <v>90</v>
      </c>
      <c r="AY282" s="17" t="s">
        <v>158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88</v>
      </c>
      <c r="BK282" s="230">
        <f>ROUND(I282*H282,2)</f>
        <v>0</v>
      </c>
      <c r="BL282" s="17" t="s">
        <v>256</v>
      </c>
      <c r="BM282" s="17" t="s">
        <v>1244</v>
      </c>
    </row>
    <row r="283" s="12" customFormat="1">
      <c r="B283" s="231"/>
      <c r="C283" s="232"/>
      <c r="D283" s="233" t="s">
        <v>166</v>
      </c>
      <c r="E283" s="234" t="s">
        <v>79</v>
      </c>
      <c r="F283" s="235" t="s">
        <v>110</v>
      </c>
      <c r="G283" s="232"/>
      <c r="H283" s="234" t="s">
        <v>79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AT283" s="241" t="s">
        <v>166</v>
      </c>
      <c r="AU283" s="241" t="s">
        <v>90</v>
      </c>
      <c r="AV283" s="12" t="s">
        <v>88</v>
      </c>
      <c r="AW283" s="12" t="s">
        <v>42</v>
      </c>
      <c r="AX283" s="12" t="s">
        <v>81</v>
      </c>
      <c r="AY283" s="241" t="s">
        <v>158</v>
      </c>
    </row>
    <row r="284" s="12" customFormat="1">
      <c r="B284" s="231"/>
      <c r="C284" s="232"/>
      <c r="D284" s="233" t="s">
        <v>166</v>
      </c>
      <c r="E284" s="234" t="s">
        <v>79</v>
      </c>
      <c r="F284" s="235" t="s">
        <v>167</v>
      </c>
      <c r="G284" s="232"/>
      <c r="H284" s="234" t="s">
        <v>79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AT284" s="241" t="s">
        <v>166</v>
      </c>
      <c r="AU284" s="241" t="s">
        <v>90</v>
      </c>
      <c r="AV284" s="12" t="s">
        <v>88</v>
      </c>
      <c r="AW284" s="12" t="s">
        <v>42</v>
      </c>
      <c r="AX284" s="12" t="s">
        <v>81</v>
      </c>
      <c r="AY284" s="241" t="s">
        <v>158</v>
      </c>
    </row>
    <row r="285" s="13" customFormat="1">
      <c r="B285" s="242"/>
      <c r="C285" s="243"/>
      <c r="D285" s="233" t="s">
        <v>166</v>
      </c>
      <c r="E285" s="244" t="s">
        <v>79</v>
      </c>
      <c r="F285" s="245" t="s">
        <v>1133</v>
      </c>
      <c r="G285" s="243"/>
      <c r="H285" s="246">
        <v>12.050000000000001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AT285" s="252" t="s">
        <v>166</v>
      </c>
      <c r="AU285" s="252" t="s">
        <v>90</v>
      </c>
      <c r="AV285" s="13" t="s">
        <v>90</v>
      </c>
      <c r="AW285" s="13" t="s">
        <v>42</v>
      </c>
      <c r="AX285" s="13" t="s">
        <v>81</v>
      </c>
      <c r="AY285" s="252" t="s">
        <v>158</v>
      </c>
    </row>
    <row r="286" s="14" customFormat="1">
      <c r="B286" s="253"/>
      <c r="C286" s="254"/>
      <c r="D286" s="233" t="s">
        <v>166</v>
      </c>
      <c r="E286" s="255" t="s">
        <v>79</v>
      </c>
      <c r="F286" s="256" t="s">
        <v>170</v>
      </c>
      <c r="G286" s="254"/>
      <c r="H286" s="257">
        <v>12.050000000000001</v>
      </c>
      <c r="I286" s="258"/>
      <c r="J286" s="254"/>
      <c r="K286" s="254"/>
      <c r="L286" s="259"/>
      <c r="M286" s="260"/>
      <c r="N286" s="261"/>
      <c r="O286" s="261"/>
      <c r="P286" s="261"/>
      <c r="Q286" s="261"/>
      <c r="R286" s="261"/>
      <c r="S286" s="261"/>
      <c r="T286" s="262"/>
      <c r="AT286" s="263" t="s">
        <v>166</v>
      </c>
      <c r="AU286" s="263" t="s">
        <v>90</v>
      </c>
      <c r="AV286" s="14" t="s">
        <v>100</v>
      </c>
      <c r="AW286" s="14" t="s">
        <v>42</v>
      </c>
      <c r="AX286" s="14" t="s">
        <v>88</v>
      </c>
      <c r="AY286" s="263" t="s">
        <v>158</v>
      </c>
    </row>
    <row r="287" s="1" customFormat="1" ht="16.5" customHeight="1">
      <c r="B287" s="39"/>
      <c r="C287" s="264" t="s">
        <v>452</v>
      </c>
      <c r="D287" s="264" t="s">
        <v>294</v>
      </c>
      <c r="E287" s="265" t="s">
        <v>1245</v>
      </c>
      <c r="F287" s="266" t="s">
        <v>1246</v>
      </c>
      <c r="G287" s="267" t="s">
        <v>163</v>
      </c>
      <c r="H287" s="268">
        <v>13.255000000000001</v>
      </c>
      <c r="I287" s="269"/>
      <c r="J287" s="270">
        <f>ROUND(I287*H287,2)</f>
        <v>0</v>
      </c>
      <c r="K287" s="266" t="s">
        <v>164</v>
      </c>
      <c r="L287" s="271"/>
      <c r="M287" s="272" t="s">
        <v>79</v>
      </c>
      <c r="N287" s="273" t="s">
        <v>51</v>
      </c>
      <c r="O287" s="80"/>
      <c r="P287" s="228">
        <f>O287*H287</f>
        <v>0</v>
      </c>
      <c r="Q287" s="228">
        <v>0.019199999999999998</v>
      </c>
      <c r="R287" s="228">
        <f>Q287*H287</f>
        <v>0.254496</v>
      </c>
      <c r="S287" s="228">
        <v>0</v>
      </c>
      <c r="T287" s="229">
        <f>S287*H287</f>
        <v>0</v>
      </c>
      <c r="AR287" s="17" t="s">
        <v>297</v>
      </c>
      <c r="AT287" s="17" t="s">
        <v>294</v>
      </c>
      <c r="AU287" s="17" t="s">
        <v>90</v>
      </c>
      <c r="AY287" s="17" t="s">
        <v>158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88</v>
      </c>
      <c r="BK287" s="230">
        <f>ROUND(I287*H287,2)</f>
        <v>0</v>
      </c>
      <c r="BL287" s="17" t="s">
        <v>256</v>
      </c>
      <c r="BM287" s="17" t="s">
        <v>1247</v>
      </c>
    </row>
    <row r="288" s="12" customFormat="1">
      <c r="B288" s="231"/>
      <c r="C288" s="232"/>
      <c r="D288" s="233" t="s">
        <v>166</v>
      </c>
      <c r="E288" s="234" t="s">
        <v>79</v>
      </c>
      <c r="F288" s="235" t="s">
        <v>110</v>
      </c>
      <c r="G288" s="232"/>
      <c r="H288" s="234" t="s">
        <v>79</v>
      </c>
      <c r="I288" s="236"/>
      <c r="J288" s="232"/>
      <c r="K288" s="232"/>
      <c r="L288" s="237"/>
      <c r="M288" s="238"/>
      <c r="N288" s="239"/>
      <c r="O288" s="239"/>
      <c r="P288" s="239"/>
      <c r="Q288" s="239"/>
      <c r="R288" s="239"/>
      <c r="S288" s="239"/>
      <c r="T288" s="240"/>
      <c r="AT288" s="241" t="s">
        <v>166</v>
      </c>
      <c r="AU288" s="241" t="s">
        <v>90</v>
      </c>
      <c r="AV288" s="12" t="s">
        <v>88</v>
      </c>
      <c r="AW288" s="12" t="s">
        <v>42</v>
      </c>
      <c r="AX288" s="12" t="s">
        <v>81</v>
      </c>
      <c r="AY288" s="241" t="s">
        <v>158</v>
      </c>
    </row>
    <row r="289" s="12" customFormat="1">
      <c r="B289" s="231"/>
      <c r="C289" s="232"/>
      <c r="D289" s="233" t="s">
        <v>166</v>
      </c>
      <c r="E289" s="234" t="s">
        <v>79</v>
      </c>
      <c r="F289" s="235" t="s">
        <v>167</v>
      </c>
      <c r="G289" s="232"/>
      <c r="H289" s="234" t="s">
        <v>79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AT289" s="241" t="s">
        <v>166</v>
      </c>
      <c r="AU289" s="241" t="s">
        <v>90</v>
      </c>
      <c r="AV289" s="12" t="s">
        <v>88</v>
      </c>
      <c r="AW289" s="12" t="s">
        <v>42</v>
      </c>
      <c r="AX289" s="12" t="s">
        <v>81</v>
      </c>
      <c r="AY289" s="241" t="s">
        <v>158</v>
      </c>
    </row>
    <row r="290" s="13" customFormat="1">
      <c r="B290" s="242"/>
      <c r="C290" s="243"/>
      <c r="D290" s="233" t="s">
        <v>166</v>
      </c>
      <c r="E290" s="244" t="s">
        <v>79</v>
      </c>
      <c r="F290" s="245" t="s">
        <v>1133</v>
      </c>
      <c r="G290" s="243"/>
      <c r="H290" s="246">
        <v>12.050000000000001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AT290" s="252" t="s">
        <v>166</v>
      </c>
      <c r="AU290" s="252" t="s">
        <v>90</v>
      </c>
      <c r="AV290" s="13" t="s">
        <v>90</v>
      </c>
      <c r="AW290" s="13" t="s">
        <v>42</v>
      </c>
      <c r="AX290" s="13" t="s">
        <v>81</v>
      </c>
      <c r="AY290" s="252" t="s">
        <v>158</v>
      </c>
    </row>
    <row r="291" s="14" customFormat="1">
      <c r="B291" s="253"/>
      <c r="C291" s="254"/>
      <c r="D291" s="233" t="s">
        <v>166</v>
      </c>
      <c r="E291" s="255" t="s">
        <v>79</v>
      </c>
      <c r="F291" s="256" t="s">
        <v>170</v>
      </c>
      <c r="G291" s="254"/>
      <c r="H291" s="257">
        <v>12.050000000000001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AT291" s="263" t="s">
        <v>166</v>
      </c>
      <c r="AU291" s="263" t="s">
        <v>90</v>
      </c>
      <c r="AV291" s="14" t="s">
        <v>100</v>
      </c>
      <c r="AW291" s="14" t="s">
        <v>42</v>
      </c>
      <c r="AX291" s="14" t="s">
        <v>88</v>
      </c>
      <c r="AY291" s="263" t="s">
        <v>158</v>
      </c>
    </row>
    <row r="292" s="13" customFormat="1">
      <c r="B292" s="242"/>
      <c r="C292" s="243"/>
      <c r="D292" s="233" t="s">
        <v>166</v>
      </c>
      <c r="E292" s="243"/>
      <c r="F292" s="245" t="s">
        <v>1248</v>
      </c>
      <c r="G292" s="243"/>
      <c r="H292" s="246">
        <v>13.255000000000001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AT292" s="252" t="s">
        <v>166</v>
      </c>
      <c r="AU292" s="252" t="s">
        <v>90</v>
      </c>
      <c r="AV292" s="13" t="s">
        <v>90</v>
      </c>
      <c r="AW292" s="13" t="s">
        <v>4</v>
      </c>
      <c r="AX292" s="13" t="s">
        <v>88</v>
      </c>
      <c r="AY292" s="252" t="s">
        <v>158</v>
      </c>
    </row>
    <row r="293" s="1" customFormat="1" ht="22.5" customHeight="1">
      <c r="B293" s="39"/>
      <c r="C293" s="219" t="s">
        <v>458</v>
      </c>
      <c r="D293" s="219" t="s">
        <v>160</v>
      </c>
      <c r="E293" s="220" t="s">
        <v>1249</v>
      </c>
      <c r="F293" s="221" t="s">
        <v>1250</v>
      </c>
      <c r="G293" s="222" t="s">
        <v>207</v>
      </c>
      <c r="H293" s="223">
        <v>0.45600000000000002</v>
      </c>
      <c r="I293" s="224"/>
      <c r="J293" s="225">
        <f>ROUND(I293*H293,2)</f>
        <v>0</v>
      </c>
      <c r="K293" s="221" t="s">
        <v>164</v>
      </c>
      <c r="L293" s="44"/>
      <c r="M293" s="226" t="s">
        <v>79</v>
      </c>
      <c r="N293" s="227" t="s">
        <v>51</v>
      </c>
      <c r="O293" s="80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AR293" s="17" t="s">
        <v>256</v>
      </c>
      <c r="AT293" s="17" t="s">
        <v>160</v>
      </c>
      <c r="AU293" s="17" t="s">
        <v>90</v>
      </c>
      <c r="AY293" s="17" t="s">
        <v>158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88</v>
      </c>
      <c r="BK293" s="230">
        <f>ROUND(I293*H293,2)</f>
        <v>0</v>
      </c>
      <c r="BL293" s="17" t="s">
        <v>256</v>
      </c>
      <c r="BM293" s="17" t="s">
        <v>1251</v>
      </c>
    </row>
    <row r="294" s="1" customFormat="1" ht="22.5" customHeight="1">
      <c r="B294" s="39"/>
      <c r="C294" s="219" t="s">
        <v>463</v>
      </c>
      <c r="D294" s="219" t="s">
        <v>160</v>
      </c>
      <c r="E294" s="220" t="s">
        <v>1252</v>
      </c>
      <c r="F294" s="221" t="s">
        <v>1253</v>
      </c>
      <c r="G294" s="222" t="s">
        <v>207</v>
      </c>
      <c r="H294" s="223">
        <v>0.45600000000000002</v>
      </c>
      <c r="I294" s="224"/>
      <c r="J294" s="225">
        <f>ROUND(I294*H294,2)</f>
        <v>0</v>
      </c>
      <c r="K294" s="221" t="s">
        <v>164</v>
      </c>
      <c r="L294" s="44"/>
      <c r="M294" s="226" t="s">
        <v>79</v>
      </c>
      <c r="N294" s="227" t="s">
        <v>51</v>
      </c>
      <c r="O294" s="80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AR294" s="17" t="s">
        <v>256</v>
      </c>
      <c r="AT294" s="17" t="s">
        <v>160</v>
      </c>
      <c r="AU294" s="17" t="s">
        <v>90</v>
      </c>
      <c r="AY294" s="17" t="s">
        <v>158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88</v>
      </c>
      <c r="BK294" s="230">
        <f>ROUND(I294*H294,2)</f>
        <v>0</v>
      </c>
      <c r="BL294" s="17" t="s">
        <v>256</v>
      </c>
      <c r="BM294" s="17" t="s">
        <v>1254</v>
      </c>
    </row>
    <row r="295" s="1" customFormat="1" ht="22.5" customHeight="1">
      <c r="B295" s="39"/>
      <c r="C295" s="219" t="s">
        <v>467</v>
      </c>
      <c r="D295" s="219" t="s">
        <v>160</v>
      </c>
      <c r="E295" s="220" t="s">
        <v>1255</v>
      </c>
      <c r="F295" s="221" t="s">
        <v>1256</v>
      </c>
      <c r="G295" s="222" t="s">
        <v>207</v>
      </c>
      <c r="H295" s="223">
        <v>0.45600000000000002</v>
      </c>
      <c r="I295" s="224"/>
      <c r="J295" s="225">
        <f>ROUND(I295*H295,2)</f>
        <v>0</v>
      </c>
      <c r="K295" s="221" t="s">
        <v>164</v>
      </c>
      <c r="L295" s="44"/>
      <c r="M295" s="226" t="s">
        <v>79</v>
      </c>
      <c r="N295" s="227" t="s">
        <v>51</v>
      </c>
      <c r="O295" s="80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AR295" s="17" t="s">
        <v>256</v>
      </c>
      <c r="AT295" s="17" t="s">
        <v>160</v>
      </c>
      <c r="AU295" s="17" t="s">
        <v>90</v>
      </c>
      <c r="AY295" s="17" t="s">
        <v>158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88</v>
      </c>
      <c r="BK295" s="230">
        <f>ROUND(I295*H295,2)</f>
        <v>0</v>
      </c>
      <c r="BL295" s="17" t="s">
        <v>256</v>
      </c>
      <c r="BM295" s="17" t="s">
        <v>1257</v>
      </c>
    </row>
    <row r="296" s="11" customFormat="1" ht="22.8" customHeight="1">
      <c r="B296" s="203"/>
      <c r="C296" s="204"/>
      <c r="D296" s="205" t="s">
        <v>80</v>
      </c>
      <c r="E296" s="217" t="s">
        <v>491</v>
      </c>
      <c r="F296" s="217" t="s">
        <v>492</v>
      </c>
      <c r="G296" s="204"/>
      <c r="H296" s="204"/>
      <c r="I296" s="207"/>
      <c r="J296" s="218">
        <f>BK296</f>
        <v>0</v>
      </c>
      <c r="K296" s="204"/>
      <c r="L296" s="209"/>
      <c r="M296" s="210"/>
      <c r="N296" s="211"/>
      <c r="O296" s="211"/>
      <c r="P296" s="212">
        <f>SUM(P297:P352)</f>
        <v>0</v>
      </c>
      <c r="Q296" s="211"/>
      <c r="R296" s="212">
        <f>SUM(R297:R352)</f>
        <v>0.28077679999999999</v>
      </c>
      <c r="S296" s="211"/>
      <c r="T296" s="213">
        <f>SUM(T297:T352)</f>
        <v>0</v>
      </c>
      <c r="AR296" s="214" t="s">
        <v>90</v>
      </c>
      <c r="AT296" s="215" t="s">
        <v>80</v>
      </c>
      <c r="AU296" s="215" t="s">
        <v>88</v>
      </c>
      <c r="AY296" s="214" t="s">
        <v>158</v>
      </c>
      <c r="BK296" s="216">
        <f>SUM(BK297:BK352)</f>
        <v>0</v>
      </c>
    </row>
    <row r="297" s="1" customFormat="1" ht="16.5" customHeight="1">
      <c r="B297" s="39"/>
      <c r="C297" s="219" t="s">
        <v>471</v>
      </c>
      <c r="D297" s="219" t="s">
        <v>160</v>
      </c>
      <c r="E297" s="220" t="s">
        <v>494</v>
      </c>
      <c r="F297" s="221" t="s">
        <v>495</v>
      </c>
      <c r="G297" s="222" t="s">
        <v>163</v>
      </c>
      <c r="H297" s="223">
        <v>14.198</v>
      </c>
      <c r="I297" s="224"/>
      <c r="J297" s="225">
        <f>ROUND(I297*H297,2)</f>
        <v>0</v>
      </c>
      <c r="K297" s="221" t="s">
        <v>164</v>
      </c>
      <c r="L297" s="44"/>
      <c r="M297" s="226" t="s">
        <v>79</v>
      </c>
      <c r="N297" s="227" t="s">
        <v>51</v>
      </c>
      <c r="O297" s="80"/>
      <c r="P297" s="228">
        <f>O297*H297</f>
        <v>0</v>
      </c>
      <c r="Q297" s="228">
        <v>0.00029999999999999997</v>
      </c>
      <c r="R297" s="228">
        <f>Q297*H297</f>
        <v>0.0042594</v>
      </c>
      <c r="S297" s="228">
        <v>0</v>
      </c>
      <c r="T297" s="229">
        <f>S297*H297</f>
        <v>0</v>
      </c>
      <c r="AR297" s="17" t="s">
        <v>256</v>
      </c>
      <c r="AT297" s="17" t="s">
        <v>160</v>
      </c>
      <c r="AU297" s="17" t="s">
        <v>90</v>
      </c>
      <c r="AY297" s="17" t="s">
        <v>158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88</v>
      </c>
      <c r="BK297" s="230">
        <f>ROUND(I297*H297,2)</f>
        <v>0</v>
      </c>
      <c r="BL297" s="17" t="s">
        <v>256</v>
      </c>
      <c r="BM297" s="17" t="s">
        <v>1258</v>
      </c>
    </row>
    <row r="298" s="12" customFormat="1">
      <c r="B298" s="231"/>
      <c r="C298" s="232"/>
      <c r="D298" s="233" t="s">
        <v>166</v>
      </c>
      <c r="E298" s="234" t="s">
        <v>79</v>
      </c>
      <c r="F298" s="235" t="s">
        <v>110</v>
      </c>
      <c r="G298" s="232"/>
      <c r="H298" s="234" t="s">
        <v>79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166</v>
      </c>
      <c r="AU298" s="241" t="s">
        <v>90</v>
      </c>
      <c r="AV298" s="12" t="s">
        <v>88</v>
      </c>
      <c r="AW298" s="12" t="s">
        <v>42</v>
      </c>
      <c r="AX298" s="12" t="s">
        <v>81</v>
      </c>
      <c r="AY298" s="241" t="s">
        <v>158</v>
      </c>
    </row>
    <row r="299" s="12" customFormat="1">
      <c r="B299" s="231"/>
      <c r="C299" s="232"/>
      <c r="D299" s="233" t="s">
        <v>166</v>
      </c>
      <c r="E299" s="234" t="s">
        <v>79</v>
      </c>
      <c r="F299" s="235" t="s">
        <v>167</v>
      </c>
      <c r="G299" s="232"/>
      <c r="H299" s="234" t="s">
        <v>79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AT299" s="241" t="s">
        <v>166</v>
      </c>
      <c r="AU299" s="241" t="s">
        <v>90</v>
      </c>
      <c r="AV299" s="12" t="s">
        <v>88</v>
      </c>
      <c r="AW299" s="12" t="s">
        <v>42</v>
      </c>
      <c r="AX299" s="12" t="s">
        <v>81</v>
      </c>
      <c r="AY299" s="241" t="s">
        <v>158</v>
      </c>
    </row>
    <row r="300" s="13" customFormat="1">
      <c r="B300" s="242"/>
      <c r="C300" s="243"/>
      <c r="D300" s="233" t="s">
        <v>166</v>
      </c>
      <c r="E300" s="244" t="s">
        <v>79</v>
      </c>
      <c r="F300" s="245" t="s">
        <v>1104</v>
      </c>
      <c r="G300" s="243"/>
      <c r="H300" s="246">
        <v>11.933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AT300" s="252" t="s">
        <v>166</v>
      </c>
      <c r="AU300" s="252" t="s">
        <v>90</v>
      </c>
      <c r="AV300" s="13" t="s">
        <v>90</v>
      </c>
      <c r="AW300" s="13" t="s">
        <v>42</v>
      </c>
      <c r="AX300" s="13" t="s">
        <v>81</v>
      </c>
      <c r="AY300" s="252" t="s">
        <v>158</v>
      </c>
    </row>
    <row r="301" s="13" customFormat="1">
      <c r="B301" s="242"/>
      <c r="C301" s="243"/>
      <c r="D301" s="233" t="s">
        <v>166</v>
      </c>
      <c r="E301" s="244" t="s">
        <v>79</v>
      </c>
      <c r="F301" s="245" t="s">
        <v>1105</v>
      </c>
      <c r="G301" s="243"/>
      <c r="H301" s="246">
        <v>1.95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AT301" s="252" t="s">
        <v>166</v>
      </c>
      <c r="AU301" s="252" t="s">
        <v>90</v>
      </c>
      <c r="AV301" s="13" t="s">
        <v>90</v>
      </c>
      <c r="AW301" s="13" t="s">
        <v>42</v>
      </c>
      <c r="AX301" s="13" t="s">
        <v>81</v>
      </c>
      <c r="AY301" s="252" t="s">
        <v>158</v>
      </c>
    </row>
    <row r="302" s="13" customFormat="1">
      <c r="B302" s="242"/>
      <c r="C302" s="243"/>
      <c r="D302" s="233" t="s">
        <v>166</v>
      </c>
      <c r="E302" s="244" t="s">
        <v>79</v>
      </c>
      <c r="F302" s="245" t="s">
        <v>1106</v>
      </c>
      <c r="G302" s="243"/>
      <c r="H302" s="246">
        <v>0.315</v>
      </c>
      <c r="I302" s="247"/>
      <c r="J302" s="243"/>
      <c r="K302" s="243"/>
      <c r="L302" s="248"/>
      <c r="M302" s="249"/>
      <c r="N302" s="250"/>
      <c r="O302" s="250"/>
      <c r="P302" s="250"/>
      <c r="Q302" s="250"/>
      <c r="R302" s="250"/>
      <c r="S302" s="250"/>
      <c r="T302" s="251"/>
      <c r="AT302" s="252" t="s">
        <v>166</v>
      </c>
      <c r="AU302" s="252" t="s">
        <v>90</v>
      </c>
      <c r="AV302" s="13" t="s">
        <v>90</v>
      </c>
      <c r="AW302" s="13" t="s">
        <v>42</v>
      </c>
      <c r="AX302" s="13" t="s">
        <v>81</v>
      </c>
      <c r="AY302" s="252" t="s">
        <v>158</v>
      </c>
    </row>
    <row r="303" s="14" customFormat="1">
      <c r="B303" s="253"/>
      <c r="C303" s="254"/>
      <c r="D303" s="233" t="s">
        <v>166</v>
      </c>
      <c r="E303" s="255" t="s">
        <v>79</v>
      </c>
      <c r="F303" s="256" t="s">
        <v>170</v>
      </c>
      <c r="G303" s="254"/>
      <c r="H303" s="257">
        <v>14.197999999999999</v>
      </c>
      <c r="I303" s="258"/>
      <c r="J303" s="254"/>
      <c r="K303" s="254"/>
      <c r="L303" s="259"/>
      <c r="M303" s="260"/>
      <c r="N303" s="261"/>
      <c r="O303" s="261"/>
      <c r="P303" s="261"/>
      <c r="Q303" s="261"/>
      <c r="R303" s="261"/>
      <c r="S303" s="261"/>
      <c r="T303" s="262"/>
      <c r="AT303" s="263" t="s">
        <v>166</v>
      </c>
      <c r="AU303" s="263" t="s">
        <v>90</v>
      </c>
      <c r="AV303" s="14" t="s">
        <v>100</v>
      </c>
      <c r="AW303" s="14" t="s">
        <v>42</v>
      </c>
      <c r="AX303" s="14" t="s">
        <v>88</v>
      </c>
      <c r="AY303" s="263" t="s">
        <v>158</v>
      </c>
    </row>
    <row r="304" s="1" customFormat="1" ht="16.5" customHeight="1">
      <c r="B304" s="39"/>
      <c r="C304" s="219" t="s">
        <v>475</v>
      </c>
      <c r="D304" s="219" t="s">
        <v>160</v>
      </c>
      <c r="E304" s="220" t="s">
        <v>498</v>
      </c>
      <c r="F304" s="221" t="s">
        <v>499</v>
      </c>
      <c r="G304" s="222" t="s">
        <v>181</v>
      </c>
      <c r="H304" s="223">
        <v>16.399999999999999</v>
      </c>
      <c r="I304" s="224"/>
      <c r="J304" s="225">
        <f>ROUND(I304*H304,2)</f>
        <v>0</v>
      </c>
      <c r="K304" s="221" t="s">
        <v>164</v>
      </c>
      <c r="L304" s="44"/>
      <c r="M304" s="226" t="s">
        <v>79</v>
      </c>
      <c r="N304" s="227" t="s">
        <v>51</v>
      </c>
      <c r="O304" s="80"/>
      <c r="P304" s="228">
        <f>O304*H304</f>
        <v>0</v>
      </c>
      <c r="Q304" s="228">
        <v>0.00020000000000000001</v>
      </c>
      <c r="R304" s="228">
        <f>Q304*H304</f>
        <v>0.0032799999999999999</v>
      </c>
      <c r="S304" s="228">
        <v>0</v>
      </c>
      <c r="T304" s="229">
        <f>S304*H304</f>
        <v>0</v>
      </c>
      <c r="AR304" s="17" t="s">
        <v>256</v>
      </c>
      <c r="AT304" s="17" t="s">
        <v>160</v>
      </c>
      <c r="AU304" s="17" t="s">
        <v>90</v>
      </c>
      <c r="AY304" s="17" t="s">
        <v>158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88</v>
      </c>
      <c r="BK304" s="230">
        <f>ROUND(I304*H304,2)</f>
        <v>0</v>
      </c>
      <c r="BL304" s="17" t="s">
        <v>256</v>
      </c>
      <c r="BM304" s="17" t="s">
        <v>1259</v>
      </c>
    </row>
    <row r="305" s="12" customFormat="1">
      <c r="B305" s="231"/>
      <c r="C305" s="232"/>
      <c r="D305" s="233" t="s">
        <v>166</v>
      </c>
      <c r="E305" s="234" t="s">
        <v>79</v>
      </c>
      <c r="F305" s="235" t="s">
        <v>110</v>
      </c>
      <c r="G305" s="232"/>
      <c r="H305" s="234" t="s">
        <v>79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AT305" s="241" t="s">
        <v>166</v>
      </c>
      <c r="AU305" s="241" t="s">
        <v>90</v>
      </c>
      <c r="AV305" s="12" t="s">
        <v>88</v>
      </c>
      <c r="AW305" s="12" t="s">
        <v>42</v>
      </c>
      <c r="AX305" s="12" t="s">
        <v>81</v>
      </c>
      <c r="AY305" s="241" t="s">
        <v>158</v>
      </c>
    </row>
    <row r="306" s="12" customFormat="1">
      <c r="B306" s="231"/>
      <c r="C306" s="232"/>
      <c r="D306" s="233" t="s">
        <v>166</v>
      </c>
      <c r="E306" s="234" t="s">
        <v>79</v>
      </c>
      <c r="F306" s="235" t="s">
        <v>167</v>
      </c>
      <c r="G306" s="232"/>
      <c r="H306" s="234" t="s">
        <v>79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AT306" s="241" t="s">
        <v>166</v>
      </c>
      <c r="AU306" s="241" t="s">
        <v>90</v>
      </c>
      <c r="AV306" s="12" t="s">
        <v>88</v>
      </c>
      <c r="AW306" s="12" t="s">
        <v>42</v>
      </c>
      <c r="AX306" s="12" t="s">
        <v>81</v>
      </c>
      <c r="AY306" s="241" t="s">
        <v>158</v>
      </c>
    </row>
    <row r="307" s="13" customFormat="1">
      <c r="B307" s="242"/>
      <c r="C307" s="243"/>
      <c r="D307" s="233" t="s">
        <v>166</v>
      </c>
      <c r="E307" s="244" t="s">
        <v>79</v>
      </c>
      <c r="F307" s="245" t="s">
        <v>1260</v>
      </c>
      <c r="G307" s="243"/>
      <c r="H307" s="246">
        <v>5.5499999999999998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AT307" s="252" t="s">
        <v>166</v>
      </c>
      <c r="AU307" s="252" t="s">
        <v>90</v>
      </c>
      <c r="AV307" s="13" t="s">
        <v>90</v>
      </c>
      <c r="AW307" s="13" t="s">
        <v>42</v>
      </c>
      <c r="AX307" s="13" t="s">
        <v>81</v>
      </c>
      <c r="AY307" s="252" t="s">
        <v>158</v>
      </c>
    </row>
    <row r="308" s="13" customFormat="1">
      <c r="B308" s="242"/>
      <c r="C308" s="243"/>
      <c r="D308" s="233" t="s">
        <v>166</v>
      </c>
      <c r="E308" s="244" t="s">
        <v>79</v>
      </c>
      <c r="F308" s="245" t="s">
        <v>1261</v>
      </c>
      <c r="G308" s="243"/>
      <c r="H308" s="246">
        <v>2.25</v>
      </c>
      <c r="I308" s="247"/>
      <c r="J308" s="243"/>
      <c r="K308" s="243"/>
      <c r="L308" s="248"/>
      <c r="M308" s="249"/>
      <c r="N308" s="250"/>
      <c r="O308" s="250"/>
      <c r="P308" s="250"/>
      <c r="Q308" s="250"/>
      <c r="R308" s="250"/>
      <c r="S308" s="250"/>
      <c r="T308" s="251"/>
      <c r="AT308" s="252" t="s">
        <v>166</v>
      </c>
      <c r="AU308" s="252" t="s">
        <v>90</v>
      </c>
      <c r="AV308" s="13" t="s">
        <v>90</v>
      </c>
      <c r="AW308" s="13" t="s">
        <v>42</v>
      </c>
      <c r="AX308" s="13" t="s">
        <v>81</v>
      </c>
      <c r="AY308" s="252" t="s">
        <v>158</v>
      </c>
    </row>
    <row r="309" s="13" customFormat="1">
      <c r="B309" s="242"/>
      <c r="C309" s="243"/>
      <c r="D309" s="233" t="s">
        <v>166</v>
      </c>
      <c r="E309" s="244" t="s">
        <v>79</v>
      </c>
      <c r="F309" s="245" t="s">
        <v>1262</v>
      </c>
      <c r="G309" s="243"/>
      <c r="H309" s="246">
        <v>8.5999999999999996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AT309" s="252" t="s">
        <v>166</v>
      </c>
      <c r="AU309" s="252" t="s">
        <v>90</v>
      </c>
      <c r="AV309" s="13" t="s">
        <v>90</v>
      </c>
      <c r="AW309" s="13" t="s">
        <v>42</v>
      </c>
      <c r="AX309" s="13" t="s">
        <v>81</v>
      </c>
      <c r="AY309" s="252" t="s">
        <v>158</v>
      </c>
    </row>
    <row r="310" s="14" customFormat="1">
      <c r="B310" s="253"/>
      <c r="C310" s="254"/>
      <c r="D310" s="233" t="s">
        <v>166</v>
      </c>
      <c r="E310" s="255" t="s">
        <v>79</v>
      </c>
      <c r="F310" s="256" t="s">
        <v>170</v>
      </c>
      <c r="G310" s="254"/>
      <c r="H310" s="257">
        <v>16.399999999999999</v>
      </c>
      <c r="I310" s="258"/>
      <c r="J310" s="254"/>
      <c r="K310" s="254"/>
      <c r="L310" s="259"/>
      <c r="M310" s="260"/>
      <c r="N310" s="261"/>
      <c r="O310" s="261"/>
      <c r="P310" s="261"/>
      <c r="Q310" s="261"/>
      <c r="R310" s="261"/>
      <c r="S310" s="261"/>
      <c r="T310" s="262"/>
      <c r="AT310" s="263" t="s">
        <v>166</v>
      </c>
      <c r="AU310" s="263" t="s">
        <v>90</v>
      </c>
      <c r="AV310" s="14" t="s">
        <v>100</v>
      </c>
      <c r="AW310" s="14" t="s">
        <v>42</v>
      </c>
      <c r="AX310" s="14" t="s">
        <v>88</v>
      </c>
      <c r="AY310" s="263" t="s">
        <v>158</v>
      </c>
    </row>
    <row r="311" s="1" customFormat="1" ht="16.5" customHeight="1">
      <c r="B311" s="39"/>
      <c r="C311" s="264" t="s">
        <v>479</v>
      </c>
      <c r="D311" s="264" t="s">
        <v>294</v>
      </c>
      <c r="E311" s="265" t="s">
        <v>503</v>
      </c>
      <c r="F311" s="266" t="s">
        <v>504</v>
      </c>
      <c r="G311" s="267" t="s">
        <v>181</v>
      </c>
      <c r="H311" s="268">
        <v>18.039999999999999</v>
      </c>
      <c r="I311" s="269"/>
      <c r="J311" s="270">
        <f>ROUND(I311*H311,2)</f>
        <v>0</v>
      </c>
      <c r="K311" s="266" t="s">
        <v>164</v>
      </c>
      <c r="L311" s="271"/>
      <c r="M311" s="272" t="s">
        <v>79</v>
      </c>
      <c r="N311" s="273" t="s">
        <v>51</v>
      </c>
      <c r="O311" s="80"/>
      <c r="P311" s="228">
        <f>O311*H311</f>
        <v>0</v>
      </c>
      <c r="Q311" s="228">
        <v>6.0000000000000002E-05</v>
      </c>
      <c r="R311" s="228">
        <f>Q311*H311</f>
        <v>0.0010824000000000001</v>
      </c>
      <c r="S311" s="228">
        <v>0</v>
      </c>
      <c r="T311" s="229">
        <f>S311*H311</f>
        <v>0</v>
      </c>
      <c r="AR311" s="17" t="s">
        <v>297</v>
      </c>
      <c r="AT311" s="17" t="s">
        <v>294</v>
      </c>
      <c r="AU311" s="17" t="s">
        <v>90</v>
      </c>
      <c r="AY311" s="17" t="s">
        <v>158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88</v>
      </c>
      <c r="BK311" s="230">
        <f>ROUND(I311*H311,2)</f>
        <v>0</v>
      </c>
      <c r="BL311" s="17" t="s">
        <v>256</v>
      </c>
      <c r="BM311" s="17" t="s">
        <v>1263</v>
      </c>
    </row>
    <row r="312" s="13" customFormat="1">
      <c r="B312" s="242"/>
      <c r="C312" s="243"/>
      <c r="D312" s="233" t="s">
        <v>166</v>
      </c>
      <c r="E312" s="243"/>
      <c r="F312" s="245" t="s">
        <v>1264</v>
      </c>
      <c r="G312" s="243"/>
      <c r="H312" s="246">
        <v>18.039999999999999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AT312" s="252" t="s">
        <v>166</v>
      </c>
      <c r="AU312" s="252" t="s">
        <v>90</v>
      </c>
      <c r="AV312" s="13" t="s">
        <v>90</v>
      </c>
      <c r="AW312" s="13" t="s">
        <v>4</v>
      </c>
      <c r="AX312" s="13" t="s">
        <v>88</v>
      </c>
      <c r="AY312" s="252" t="s">
        <v>158</v>
      </c>
    </row>
    <row r="313" s="1" customFormat="1" ht="22.5" customHeight="1">
      <c r="B313" s="39"/>
      <c r="C313" s="219" t="s">
        <v>483</v>
      </c>
      <c r="D313" s="219" t="s">
        <v>160</v>
      </c>
      <c r="E313" s="220" t="s">
        <v>508</v>
      </c>
      <c r="F313" s="221" t="s">
        <v>509</v>
      </c>
      <c r="G313" s="222" t="s">
        <v>163</v>
      </c>
      <c r="H313" s="223">
        <v>14.198</v>
      </c>
      <c r="I313" s="224"/>
      <c r="J313" s="225">
        <f>ROUND(I313*H313,2)</f>
        <v>0</v>
      </c>
      <c r="K313" s="221" t="s">
        <v>164</v>
      </c>
      <c r="L313" s="44"/>
      <c r="M313" s="226" t="s">
        <v>79</v>
      </c>
      <c r="N313" s="227" t="s">
        <v>51</v>
      </c>
      <c r="O313" s="80"/>
      <c r="P313" s="228">
        <f>O313*H313</f>
        <v>0</v>
      </c>
      <c r="Q313" s="228">
        <v>0.0053</v>
      </c>
      <c r="R313" s="228">
        <f>Q313*H313</f>
        <v>0.075249400000000008</v>
      </c>
      <c r="S313" s="228">
        <v>0</v>
      </c>
      <c r="T313" s="229">
        <f>S313*H313</f>
        <v>0</v>
      </c>
      <c r="AR313" s="17" t="s">
        <v>256</v>
      </c>
      <c r="AT313" s="17" t="s">
        <v>160</v>
      </c>
      <c r="AU313" s="17" t="s">
        <v>90</v>
      </c>
      <c r="AY313" s="17" t="s">
        <v>158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88</v>
      </c>
      <c r="BK313" s="230">
        <f>ROUND(I313*H313,2)</f>
        <v>0</v>
      </c>
      <c r="BL313" s="17" t="s">
        <v>256</v>
      </c>
      <c r="BM313" s="17" t="s">
        <v>1265</v>
      </c>
    </row>
    <row r="314" s="12" customFormat="1">
      <c r="B314" s="231"/>
      <c r="C314" s="232"/>
      <c r="D314" s="233" t="s">
        <v>166</v>
      </c>
      <c r="E314" s="234" t="s">
        <v>79</v>
      </c>
      <c r="F314" s="235" t="s">
        <v>110</v>
      </c>
      <c r="G314" s="232"/>
      <c r="H314" s="234" t="s">
        <v>79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AT314" s="241" t="s">
        <v>166</v>
      </c>
      <c r="AU314" s="241" t="s">
        <v>90</v>
      </c>
      <c r="AV314" s="12" t="s">
        <v>88</v>
      </c>
      <c r="AW314" s="12" t="s">
        <v>42</v>
      </c>
      <c r="AX314" s="12" t="s">
        <v>81</v>
      </c>
      <c r="AY314" s="241" t="s">
        <v>158</v>
      </c>
    </row>
    <row r="315" s="12" customFormat="1">
      <c r="B315" s="231"/>
      <c r="C315" s="232"/>
      <c r="D315" s="233" t="s">
        <v>166</v>
      </c>
      <c r="E315" s="234" t="s">
        <v>79</v>
      </c>
      <c r="F315" s="235" t="s">
        <v>167</v>
      </c>
      <c r="G315" s="232"/>
      <c r="H315" s="234" t="s">
        <v>79</v>
      </c>
      <c r="I315" s="236"/>
      <c r="J315" s="232"/>
      <c r="K315" s="232"/>
      <c r="L315" s="237"/>
      <c r="M315" s="238"/>
      <c r="N315" s="239"/>
      <c r="O315" s="239"/>
      <c r="P315" s="239"/>
      <c r="Q315" s="239"/>
      <c r="R315" s="239"/>
      <c r="S315" s="239"/>
      <c r="T315" s="240"/>
      <c r="AT315" s="241" t="s">
        <v>166</v>
      </c>
      <c r="AU315" s="241" t="s">
        <v>90</v>
      </c>
      <c r="AV315" s="12" t="s">
        <v>88</v>
      </c>
      <c r="AW315" s="12" t="s">
        <v>42</v>
      </c>
      <c r="AX315" s="12" t="s">
        <v>81</v>
      </c>
      <c r="AY315" s="241" t="s">
        <v>158</v>
      </c>
    </row>
    <row r="316" s="12" customFormat="1">
      <c r="B316" s="231"/>
      <c r="C316" s="232"/>
      <c r="D316" s="233" t="s">
        <v>166</v>
      </c>
      <c r="E316" s="234" t="s">
        <v>79</v>
      </c>
      <c r="F316" s="235" t="s">
        <v>110</v>
      </c>
      <c r="G316" s="232"/>
      <c r="H316" s="234" t="s">
        <v>79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AT316" s="241" t="s">
        <v>166</v>
      </c>
      <c r="AU316" s="241" t="s">
        <v>90</v>
      </c>
      <c r="AV316" s="12" t="s">
        <v>88</v>
      </c>
      <c r="AW316" s="12" t="s">
        <v>42</v>
      </c>
      <c r="AX316" s="12" t="s">
        <v>81</v>
      </c>
      <c r="AY316" s="241" t="s">
        <v>158</v>
      </c>
    </row>
    <row r="317" s="12" customFormat="1">
      <c r="B317" s="231"/>
      <c r="C317" s="232"/>
      <c r="D317" s="233" t="s">
        <v>166</v>
      </c>
      <c r="E317" s="234" t="s">
        <v>79</v>
      </c>
      <c r="F317" s="235" t="s">
        <v>167</v>
      </c>
      <c r="G317" s="232"/>
      <c r="H317" s="234" t="s">
        <v>79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AT317" s="241" t="s">
        <v>166</v>
      </c>
      <c r="AU317" s="241" t="s">
        <v>90</v>
      </c>
      <c r="AV317" s="12" t="s">
        <v>88</v>
      </c>
      <c r="AW317" s="12" t="s">
        <v>42</v>
      </c>
      <c r="AX317" s="12" t="s">
        <v>81</v>
      </c>
      <c r="AY317" s="241" t="s">
        <v>158</v>
      </c>
    </row>
    <row r="318" s="13" customFormat="1">
      <c r="B318" s="242"/>
      <c r="C318" s="243"/>
      <c r="D318" s="233" t="s">
        <v>166</v>
      </c>
      <c r="E318" s="244" t="s">
        <v>79</v>
      </c>
      <c r="F318" s="245" t="s">
        <v>1104</v>
      </c>
      <c r="G318" s="243"/>
      <c r="H318" s="246">
        <v>11.933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AT318" s="252" t="s">
        <v>166</v>
      </c>
      <c r="AU318" s="252" t="s">
        <v>90</v>
      </c>
      <c r="AV318" s="13" t="s">
        <v>90</v>
      </c>
      <c r="AW318" s="13" t="s">
        <v>42</v>
      </c>
      <c r="AX318" s="13" t="s">
        <v>81</v>
      </c>
      <c r="AY318" s="252" t="s">
        <v>158</v>
      </c>
    </row>
    <row r="319" s="13" customFormat="1">
      <c r="B319" s="242"/>
      <c r="C319" s="243"/>
      <c r="D319" s="233" t="s">
        <v>166</v>
      </c>
      <c r="E319" s="244" t="s">
        <v>79</v>
      </c>
      <c r="F319" s="245" t="s">
        <v>1105</v>
      </c>
      <c r="G319" s="243"/>
      <c r="H319" s="246">
        <v>1.95</v>
      </c>
      <c r="I319" s="247"/>
      <c r="J319" s="243"/>
      <c r="K319" s="243"/>
      <c r="L319" s="248"/>
      <c r="M319" s="249"/>
      <c r="N319" s="250"/>
      <c r="O319" s="250"/>
      <c r="P319" s="250"/>
      <c r="Q319" s="250"/>
      <c r="R319" s="250"/>
      <c r="S319" s="250"/>
      <c r="T319" s="251"/>
      <c r="AT319" s="252" t="s">
        <v>166</v>
      </c>
      <c r="AU319" s="252" t="s">
        <v>90</v>
      </c>
      <c r="AV319" s="13" t="s">
        <v>90</v>
      </c>
      <c r="AW319" s="13" t="s">
        <v>42</v>
      </c>
      <c r="AX319" s="13" t="s">
        <v>81</v>
      </c>
      <c r="AY319" s="252" t="s">
        <v>158</v>
      </c>
    </row>
    <row r="320" s="13" customFormat="1">
      <c r="B320" s="242"/>
      <c r="C320" s="243"/>
      <c r="D320" s="233" t="s">
        <v>166</v>
      </c>
      <c r="E320" s="244" t="s">
        <v>79</v>
      </c>
      <c r="F320" s="245" t="s">
        <v>1106</v>
      </c>
      <c r="G320" s="243"/>
      <c r="H320" s="246">
        <v>0.315</v>
      </c>
      <c r="I320" s="247"/>
      <c r="J320" s="243"/>
      <c r="K320" s="243"/>
      <c r="L320" s="248"/>
      <c r="M320" s="249"/>
      <c r="N320" s="250"/>
      <c r="O320" s="250"/>
      <c r="P320" s="250"/>
      <c r="Q320" s="250"/>
      <c r="R320" s="250"/>
      <c r="S320" s="250"/>
      <c r="T320" s="251"/>
      <c r="AT320" s="252" t="s">
        <v>166</v>
      </c>
      <c r="AU320" s="252" t="s">
        <v>90</v>
      </c>
      <c r="AV320" s="13" t="s">
        <v>90</v>
      </c>
      <c r="AW320" s="13" t="s">
        <v>42</v>
      </c>
      <c r="AX320" s="13" t="s">
        <v>81</v>
      </c>
      <c r="AY320" s="252" t="s">
        <v>158</v>
      </c>
    </row>
    <row r="321" s="14" customFormat="1">
      <c r="B321" s="253"/>
      <c r="C321" s="254"/>
      <c r="D321" s="233" t="s">
        <v>166</v>
      </c>
      <c r="E321" s="255" t="s">
        <v>79</v>
      </c>
      <c r="F321" s="256" t="s">
        <v>170</v>
      </c>
      <c r="G321" s="254"/>
      <c r="H321" s="257">
        <v>14.197999999999999</v>
      </c>
      <c r="I321" s="258"/>
      <c r="J321" s="254"/>
      <c r="K321" s="254"/>
      <c r="L321" s="259"/>
      <c r="M321" s="260"/>
      <c r="N321" s="261"/>
      <c r="O321" s="261"/>
      <c r="P321" s="261"/>
      <c r="Q321" s="261"/>
      <c r="R321" s="261"/>
      <c r="S321" s="261"/>
      <c r="T321" s="262"/>
      <c r="AT321" s="263" t="s">
        <v>166</v>
      </c>
      <c r="AU321" s="263" t="s">
        <v>90</v>
      </c>
      <c r="AV321" s="14" t="s">
        <v>100</v>
      </c>
      <c r="AW321" s="14" t="s">
        <v>42</v>
      </c>
      <c r="AX321" s="14" t="s">
        <v>88</v>
      </c>
      <c r="AY321" s="263" t="s">
        <v>158</v>
      </c>
    </row>
    <row r="322" s="1" customFormat="1" ht="16.5" customHeight="1">
      <c r="B322" s="39"/>
      <c r="C322" s="264" t="s">
        <v>487</v>
      </c>
      <c r="D322" s="264" t="s">
        <v>294</v>
      </c>
      <c r="E322" s="265" t="s">
        <v>512</v>
      </c>
      <c r="F322" s="266" t="s">
        <v>513</v>
      </c>
      <c r="G322" s="267" t="s">
        <v>163</v>
      </c>
      <c r="H322" s="268">
        <v>11.714</v>
      </c>
      <c r="I322" s="269"/>
      <c r="J322" s="270">
        <f>ROUND(I322*H322,2)</f>
        <v>0</v>
      </c>
      <c r="K322" s="266" t="s">
        <v>79</v>
      </c>
      <c r="L322" s="271"/>
      <c r="M322" s="272" t="s">
        <v>79</v>
      </c>
      <c r="N322" s="273" t="s">
        <v>51</v>
      </c>
      <c r="O322" s="80"/>
      <c r="P322" s="228">
        <f>O322*H322</f>
        <v>0</v>
      </c>
      <c r="Q322" s="228">
        <v>0.0129</v>
      </c>
      <c r="R322" s="228">
        <f>Q322*H322</f>
        <v>0.15111060000000001</v>
      </c>
      <c r="S322" s="228">
        <v>0</v>
      </c>
      <c r="T322" s="229">
        <f>S322*H322</f>
        <v>0</v>
      </c>
      <c r="AR322" s="17" t="s">
        <v>297</v>
      </c>
      <c r="AT322" s="17" t="s">
        <v>294</v>
      </c>
      <c r="AU322" s="17" t="s">
        <v>90</v>
      </c>
      <c r="AY322" s="17" t="s">
        <v>158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88</v>
      </c>
      <c r="BK322" s="230">
        <f>ROUND(I322*H322,2)</f>
        <v>0</v>
      </c>
      <c r="BL322" s="17" t="s">
        <v>256</v>
      </c>
      <c r="BM322" s="17" t="s">
        <v>1266</v>
      </c>
    </row>
    <row r="323" s="12" customFormat="1">
      <c r="B323" s="231"/>
      <c r="C323" s="232"/>
      <c r="D323" s="233" t="s">
        <v>166</v>
      </c>
      <c r="E323" s="234" t="s">
        <v>79</v>
      </c>
      <c r="F323" s="235" t="s">
        <v>515</v>
      </c>
      <c r="G323" s="232"/>
      <c r="H323" s="234" t="s">
        <v>79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AT323" s="241" t="s">
        <v>166</v>
      </c>
      <c r="AU323" s="241" t="s">
        <v>90</v>
      </c>
      <c r="AV323" s="12" t="s">
        <v>88</v>
      </c>
      <c r="AW323" s="12" t="s">
        <v>42</v>
      </c>
      <c r="AX323" s="12" t="s">
        <v>81</v>
      </c>
      <c r="AY323" s="241" t="s">
        <v>158</v>
      </c>
    </row>
    <row r="324" s="12" customFormat="1">
      <c r="B324" s="231"/>
      <c r="C324" s="232"/>
      <c r="D324" s="233" t="s">
        <v>166</v>
      </c>
      <c r="E324" s="234" t="s">
        <v>79</v>
      </c>
      <c r="F324" s="235" t="s">
        <v>110</v>
      </c>
      <c r="G324" s="232"/>
      <c r="H324" s="234" t="s">
        <v>79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AT324" s="241" t="s">
        <v>166</v>
      </c>
      <c r="AU324" s="241" t="s">
        <v>90</v>
      </c>
      <c r="AV324" s="12" t="s">
        <v>88</v>
      </c>
      <c r="AW324" s="12" t="s">
        <v>42</v>
      </c>
      <c r="AX324" s="12" t="s">
        <v>81</v>
      </c>
      <c r="AY324" s="241" t="s">
        <v>158</v>
      </c>
    </row>
    <row r="325" s="12" customFormat="1">
      <c r="B325" s="231"/>
      <c r="C325" s="232"/>
      <c r="D325" s="233" t="s">
        <v>166</v>
      </c>
      <c r="E325" s="234" t="s">
        <v>79</v>
      </c>
      <c r="F325" s="235" t="s">
        <v>167</v>
      </c>
      <c r="G325" s="232"/>
      <c r="H325" s="234" t="s">
        <v>79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AT325" s="241" t="s">
        <v>166</v>
      </c>
      <c r="AU325" s="241" t="s">
        <v>90</v>
      </c>
      <c r="AV325" s="12" t="s">
        <v>88</v>
      </c>
      <c r="AW325" s="12" t="s">
        <v>42</v>
      </c>
      <c r="AX325" s="12" t="s">
        <v>81</v>
      </c>
      <c r="AY325" s="241" t="s">
        <v>158</v>
      </c>
    </row>
    <row r="326" s="13" customFormat="1">
      <c r="B326" s="242"/>
      <c r="C326" s="243"/>
      <c r="D326" s="233" t="s">
        <v>166</v>
      </c>
      <c r="E326" s="244" t="s">
        <v>79</v>
      </c>
      <c r="F326" s="245" t="s">
        <v>1267</v>
      </c>
      <c r="G326" s="243"/>
      <c r="H326" s="246">
        <v>10.648999999999999</v>
      </c>
      <c r="I326" s="247"/>
      <c r="J326" s="243"/>
      <c r="K326" s="243"/>
      <c r="L326" s="248"/>
      <c r="M326" s="249"/>
      <c r="N326" s="250"/>
      <c r="O326" s="250"/>
      <c r="P326" s="250"/>
      <c r="Q326" s="250"/>
      <c r="R326" s="250"/>
      <c r="S326" s="250"/>
      <c r="T326" s="251"/>
      <c r="AT326" s="252" t="s">
        <v>166</v>
      </c>
      <c r="AU326" s="252" t="s">
        <v>90</v>
      </c>
      <c r="AV326" s="13" t="s">
        <v>90</v>
      </c>
      <c r="AW326" s="13" t="s">
        <v>42</v>
      </c>
      <c r="AX326" s="13" t="s">
        <v>81</v>
      </c>
      <c r="AY326" s="252" t="s">
        <v>158</v>
      </c>
    </row>
    <row r="327" s="14" customFormat="1">
      <c r="B327" s="253"/>
      <c r="C327" s="254"/>
      <c r="D327" s="233" t="s">
        <v>166</v>
      </c>
      <c r="E327" s="255" t="s">
        <v>79</v>
      </c>
      <c r="F327" s="256" t="s">
        <v>170</v>
      </c>
      <c r="G327" s="254"/>
      <c r="H327" s="257">
        <v>10.648999999999999</v>
      </c>
      <c r="I327" s="258"/>
      <c r="J327" s="254"/>
      <c r="K327" s="254"/>
      <c r="L327" s="259"/>
      <c r="M327" s="260"/>
      <c r="N327" s="261"/>
      <c r="O327" s="261"/>
      <c r="P327" s="261"/>
      <c r="Q327" s="261"/>
      <c r="R327" s="261"/>
      <c r="S327" s="261"/>
      <c r="T327" s="262"/>
      <c r="AT327" s="263" t="s">
        <v>166</v>
      </c>
      <c r="AU327" s="263" t="s">
        <v>90</v>
      </c>
      <c r="AV327" s="14" t="s">
        <v>100</v>
      </c>
      <c r="AW327" s="14" t="s">
        <v>42</v>
      </c>
      <c r="AX327" s="14" t="s">
        <v>88</v>
      </c>
      <c r="AY327" s="263" t="s">
        <v>158</v>
      </c>
    </row>
    <row r="328" s="13" customFormat="1">
      <c r="B328" s="242"/>
      <c r="C328" s="243"/>
      <c r="D328" s="233" t="s">
        <v>166</v>
      </c>
      <c r="E328" s="243"/>
      <c r="F328" s="245" t="s">
        <v>1268</v>
      </c>
      <c r="G328" s="243"/>
      <c r="H328" s="246">
        <v>11.714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AT328" s="252" t="s">
        <v>166</v>
      </c>
      <c r="AU328" s="252" t="s">
        <v>90</v>
      </c>
      <c r="AV328" s="13" t="s">
        <v>90</v>
      </c>
      <c r="AW328" s="13" t="s">
        <v>4</v>
      </c>
      <c r="AX328" s="13" t="s">
        <v>88</v>
      </c>
      <c r="AY328" s="252" t="s">
        <v>158</v>
      </c>
    </row>
    <row r="329" s="1" customFormat="1" ht="16.5" customHeight="1">
      <c r="B329" s="39"/>
      <c r="C329" s="264" t="s">
        <v>493</v>
      </c>
      <c r="D329" s="264" t="s">
        <v>294</v>
      </c>
      <c r="E329" s="265" t="s">
        <v>520</v>
      </c>
      <c r="F329" s="266" t="s">
        <v>521</v>
      </c>
      <c r="G329" s="267" t="s">
        <v>163</v>
      </c>
      <c r="H329" s="268">
        <v>3.5499999999999998</v>
      </c>
      <c r="I329" s="269"/>
      <c r="J329" s="270">
        <f>ROUND(I329*H329,2)</f>
        <v>0</v>
      </c>
      <c r="K329" s="266" t="s">
        <v>79</v>
      </c>
      <c r="L329" s="271"/>
      <c r="M329" s="272" t="s">
        <v>79</v>
      </c>
      <c r="N329" s="273" t="s">
        <v>51</v>
      </c>
      <c r="O329" s="80"/>
      <c r="P329" s="228">
        <f>O329*H329</f>
        <v>0</v>
      </c>
      <c r="Q329" s="228">
        <v>0.0129</v>
      </c>
      <c r="R329" s="228">
        <f>Q329*H329</f>
        <v>0.045794999999999995</v>
      </c>
      <c r="S329" s="228">
        <v>0</v>
      </c>
      <c r="T329" s="229">
        <f>S329*H329</f>
        <v>0</v>
      </c>
      <c r="AR329" s="17" t="s">
        <v>297</v>
      </c>
      <c r="AT329" s="17" t="s">
        <v>294</v>
      </c>
      <c r="AU329" s="17" t="s">
        <v>90</v>
      </c>
      <c r="AY329" s="17" t="s">
        <v>158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88</v>
      </c>
      <c r="BK329" s="230">
        <f>ROUND(I329*H329,2)</f>
        <v>0</v>
      </c>
      <c r="BL329" s="17" t="s">
        <v>256</v>
      </c>
      <c r="BM329" s="17" t="s">
        <v>1269</v>
      </c>
    </row>
    <row r="330" s="12" customFormat="1">
      <c r="B330" s="231"/>
      <c r="C330" s="232"/>
      <c r="D330" s="233" t="s">
        <v>166</v>
      </c>
      <c r="E330" s="234" t="s">
        <v>79</v>
      </c>
      <c r="F330" s="235" t="s">
        <v>523</v>
      </c>
      <c r="G330" s="232"/>
      <c r="H330" s="234" t="s">
        <v>79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AT330" s="241" t="s">
        <v>166</v>
      </c>
      <c r="AU330" s="241" t="s">
        <v>90</v>
      </c>
      <c r="AV330" s="12" t="s">
        <v>88</v>
      </c>
      <c r="AW330" s="12" t="s">
        <v>42</v>
      </c>
      <c r="AX330" s="12" t="s">
        <v>81</v>
      </c>
      <c r="AY330" s="241" t="s">
        <v>158</v>
      </c>
    </row>
    <row r="331" s="12" customFormat="1">
      <c r="B331" s="231"/>
      <c r="C331" s="232"/>
      <c r="D331" s="233" t="s">
        <v>166</v>
      </c>
      <c r="E331" s="234" t="s">
        <v>79</v>
      </c>
      <c r="F331" s="235" t="s">
        <v>110</v>
      </c>
      <c r="G331" s="232"/>
      <c r="H331" s="234" t="s">
        <v>79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AT331" s="241" t="s">
        <v>166</v>
      </c>
      <c r="AU331" s="241" t="s">
        <v>90</v>
      </c>
      <c r="AV331" s="12" t="s">
        <v>88</v>
      </c>
      <c r="AW331" s="12" t="s">
        <v>42</v>
      </c>
      <c r="AX331" s="12" t="s">
        <v>81</v>
      </c>
      <c r="AY331" s="241" t="s">
        <v>158</v>
      </c>
    </row>
    <row r="332" s="12" customFormat="1">
      <c r="B332" s="231"/>
      <c r="C332" s="232"/>
      <c r="D332" s="233" t="s">
        <v>166</v>
      </c>
      <c r="E332" s="234" t="s">
        <v>79</v>
      </c>
      <c r="F332" s="235" t="s">
        <v>167</v>
      </c>
      <c r="G332" s="232"/>
      <c r="H332" s="234" t="s">
        <v>79</v>
      </c>
      <c r="I332" s="236"/>
      <c r="J332" s="232"/>
      <c r="K332" s="232"/>
      <c r="L332" s="237"/>
      <c r="M332" s="238"/>
      <c r="N332" s="239"/>
      <c r="O332" s="239"/>
      <c r="P332" s="239"/>
      <c r="Q332" s="239"/>
      <c r="R332" s="239"/>
      <c r="S332" s="239"/>
      <c r="T332" s="240"/>
      <c r="AT332" s="241" t="s">
        <v>166</v>
      </c>
      <c r="AU332" s="241" t="s">
        <v>90</v>
      </c>
      <c r="AV332" s="12" t="s">
        <v>88</v>
      </c>
      <c r="AW332" s="12" t="s">
        <v>42</v>
      </c>
      <c r="AX332" s="12" t="s">
        <v>81</v>
      </c>
      <c r="AY332" s="241" t="s">
        <v>158</v>
      </c>
    </row>
    <row r="333" s="13" customFormat="1">
      <c r="B333" s="242"/>
      <c r="C333" s="243"/>
      <c r="D333" s="233" t="s">
        <v>166</v>
      </c>
      <c r="E333" s="244" t="s">
        <v>79</v>
      </c>
      <c r="F333" s="245" t="s">
        <v>1270</v>
      </c>
      <c r="G333" s="243"/>
      <c r="H333" s="246">
        <v>3.5499999999999998</v>
      </c>
      <c r="I333" s="247"/>
      <c r="J333" s="243"/>
      <c r="K333" s="243"/>
      <c r="L333" s="248"/>
      <c r="M333" s="249"/>
      <c r="N333" s="250"/>
      <c r="O333" s="250"/>
      <c r="P333" s="250"/>
      <c r="Q333" s="250"/>
      <c r="R333" s="250"/>
      <c r="S333" s="250"/>
      <c r="T333" s="251"/>
      <c r="AT333" s="252" t="s">
        <v>166</v>
      </c>
      <c r="AU333" s="252" t="s">
        <v>90</v>
      </c>
      <c r="AV333" s="13" t="s">
        <v>90</v>
      </c>
      <c r="AW333" s="13" t="s">
        <v>42</v>
      </c>
      <c r="AX333" s="13" t="s">
        <v>81</v>
      </c>
      <c r="AY333" s="252" t="s">
        <v>158</v>
      </c>
    </row>
    <row r="334" s="14" customFormat="1">
      <c r="B334" s="253"/>
      <c r="C334" s="254"/>
      <c r="D334" s="233" t="s">
        <v>166</v>
      </c>
      <c r="E334" s="255" t="s">
        <v>79</v>
      </c>
      <c r="F334" s="256" t="s">
        <v>170</v>
      </c>
      <c r="G334" s="254"/>
      <c r="H334" s="257">
        <v>3.5499999999999998</v>
      </c>
      <c r="I334" s="258"/>
      <c r="J334" s="254"/>
      <c r="K334" s="254"/>
      <c r="L334" s="259"/>
      <c r="M334" s="260"/>
      <c r="N334" s="261"/>
      <c r="O334" s="261"/>
      <c r="P334" s="261"/>
      <c r="Q334" s="261"/>
      <c r="R334" s="261"/>
      <c r="S334" s="261"/>
      <c r="T334" s="262"/>
      <c r="AT334" s="263" t="s">
        <v>166</v>
      </c>
      <c r="AU334" s="263" t="s">
        <v>90</v>
      </c>
      <c r="AV334" s="14" t="s">
        <v>100</v>
      </c>
      <c r="AW334" s="14" t="s">
        <v>42</v>
      </c>
      <c r="AX334" s="14" t="s">
        <v>88</v>
      </c>
      <c r="AY334" s="263" t="s">
        <v>158</v>
      </c>
    </row>
    <row r="335" s="1" customFormat="1" ht="16.5" customHeight="1">
      <c r="B335" s="39"/>
      <c r="C335" s="219" t="s">
        <v>497</v>
      </c>
      <c r="D335" s="219" t="s">
        <v>160</v>
      </c>
      <c r="E335" s="220" t="s">
        <v>527</v>
      </c>
      <c r="F335" s="221" t="s">
        <v>528</v>
      </c>
      <c r="G335" s="222" t="s">
        <v>341</v>
      </c>
      <c r="H335" s="223">
        <v>3</v>
      </c>
      <c r="I335" s="224"/>
      <c r="J335" s="225">
        <f>ROUND(I335*H335,2)</f>
        <v>0</v>
      </c>
      <c r="K335" s="221" t="s">
        <v>164</v>
      </c>
      <c r="L335" s="44"/>
      <c r="M335" s="226" t="s">
        <v>79</v>
      </c>
      <c r="N335" s="227" t="s">
        <v>51</v>
      </c>
      <c r="O335" s="80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AR335" s="17" t="s">
        <v>256</v>
      </c>
      <c r="AT335" s="17" t="s">
        <v>160</v>
      </c>
      <c r="AU335" s="17" t="s">
        <v>90</v>
      </c>
      <c r="AY335" s="17" t="s">
        <v>158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88</v>
      </c>
      <c r="BK335" s="230">
        <f>ROUND(I335*H335,2)</f>
        <v>0</v>
      </c>
      <c r="BL335" s="17" t="s">
        <v>256</v>
      </c>
      <c r="BM335" s="17" t="s">
        <v>1271</v>
      </c>
    </row>
    <row r="336" s="12" customFormat="1">
      <c r="B336" s="231"/>
      <c r="C336" s="232"/>
      <c r="D336" s="233" t="s">
        <v>166</v>
      </c>
      <c r="E336" s="234" t="s">
        <v>79</v>
      </c>
      <c r="F336" s="235" t="s">
        <v>110</v>
      </c>
      <c r="G336" s="232"/>
      <c r="H336" s="234" t="s">
        <v>79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AT336" s="241" t="s">
        <v>166</v>
      </c>
      <c r="AU336" s="241" t="s">
        <v>90</v>
      </c>
      <c r="AV336" s="12" t="s">
        <v>88</v>
      </c>
      <c r="AW336" s="12" t="s">
        <v>42</v>
      </c>
      <c r="AX336" s="12" t="s">
        <v>81</v>
      </c>
      <c r="AY336" s="241" t="s">
        <v>158</v>
      </c>
    </row>
    <row r="337" s="12" customFormat="1">
      <c r="B337" s="231"/>
      <c r="C337" s="232"/>
      <c r="D337" s="233" t="s">
        <v>166</v>
      </c>
      <c r="E337" s="234" t="s">
        <v>79</v>
      </c>
      <c r="F337" s="235" t="s">
        <v>167</v>
      </c>
      <c r="G337" s="232"/>
      <c r="H337" s="234" t="s">
        <v>79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AT337" s="241" t="s">
        <v>166</v>
      </c>
      <c r="AU337" s="241" t="s">
        <v>90</v>
      </c>
      <c r="AV337" s="12" t="s">
        <v>88</v>
      </c>
      <c r="AW337" s="12" t="s">
        <v>42</v>
      </c>
      <c r="AX337" s="12" t="s">
        <v>81</v>
      </c>
      <c r="AY337" s="241" t="s">
        <v>158</v>
      </c>
    </row>
    <row r="338" s="13" customFormat="1">
      <c r="B338" s="242"/>
      <c r="C338" s="243"/>
      <c r="D338" s="233" t="s">
        <v>166</v>
      </c>
      <c r="E338" s="244" t="s">
        <v>79</v>
      </c>
      <c r="F338" s="245" t="s">
        <v>97</v>
      </c>
      <c r="G338" s="243"/>
      <c r="H338" s="246">
        <v>3</v>
      </c>
      <c r="I338" s="247"/>
      <c r="J338" s="243"/>
      <c r="K338" s="243"/>
      <c r="L338" s="248"/>
      <c r="M338" s="249"/>
      <c r="N338" s="250"/>
      <c r="O338" s="250"/>
      <c r="P338" s="250"/>
      <c r="Q338" s="250"/>
      <c r="R338" s="250"/>
      <c r="S338" s="250"/>
      <c r="T338" s="251"/>
      <c r="AT338" s="252" t="s">
        <v>166</v>
      </c>
      <c r="AU338" s="252" t="s">
        <v>90</v>
      </c>
      <c r="AV338" s="13" t="s">
        <v>90</v>
      </c>
      <c r="AW338" s="13" t="s">
        <v>42</v>
      </c>
      <c r="AX338" s="13" t="s">
        <v>81</v>
      </c>
      <c r="AY338" s="252" t="s">
        <v>158</v>
      </c>
    </row>
    <row r="339" s="14" customFormat="1">
      <c r="B339" s="253"/>
      <c r="C339" s="254"/>
      <c r="D339" s="233" t="s">
        <v>166</v>
      </c>
      <c r="E339" s="255" t="s">
        <v>79</v>
      </c>
      <c r="F339" s="256" t="s">
        <v>170</v>
      </c>
      <c r="G339" s="254"/>
      <c r="H339" s="257">
        <v>3</v>
      </c>
      <c r="I339" s="258"/>
      <c r="J339" s="254"/>
      <c r="K339" s="254"/>
      <c r="L339" s="259"/>
      <c r="M339" s="260"/>
      <c r="N339" s="261"/>
      <c r="O339" s="261"/>
      <c r="P339" s="261"/>
      <c r="Q339" s="261"/>
      <c r="R339" s="261"/>
      <c r="S339" s="261"/>
      <c r="T339" s="262"/>
      <c r="AT339" s="263" t="s">
        <v>166</v>
      </c>
      <c r="AU339" s="263" t="s">
        <v>90</v>
      </c>
      <c r="AV339" s="14" t="s">
        <v>100</v>
      </c>
      <c r="AW339" s="14" t="s">
        <v>42</v>
      </c>
      <c r="AX339" s="14" t="s">
        <v>88</v>
      </c>
      <c r="AY339" s="263" t="s">
        <v>158</v>
      </c>
    </row>
    <row r="340" s="1" customFormat="1" ht="16.5" customHeight="1">
      <c r="B340" s="39"/>
      <c r="C340" s="219" t="s">
        <v>502</v>
      </c>
      <c r="D340" s="219" t="s">
        <v>160</v>
      </c>
      <c r="E340" s="220" t="s">
        <v>531</v>
      </c>
      <c r="F340" s="221" t="s">
        <v>532</v>
      </c>
      <c r="G340" s="222" t="s">
        <v>341</v>
      </c>
      <c r="H340" s="223">
        <v>3</v>
      </c>
      <c r="I340" s="224"/>
      <c r="J340" s="225">
        <f>ROUND(I340*H340,2)</f>
        <v>0</v>
      </c>
      <c r="K340" s="221" t="s">
        <v>164</v>
      </c>
      <c r="L340" s="44"/>
      <c r="M340" s="226" t="s">
        <v>79</v>
      </c>
      <c r="N340" s="227" t="s">
        <v>51</v>
      </c>
      <c r="O340" s="80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AR340" s="17" t="s">
        <v>256</v>
      </c>
      <c r="AT340" s="17" t="s">
        <v>160</v>
      </c>
      <c r="AU340" s="17" t="s">
        <v>90</v>
      </c>
      <c r="AY340" s="17" t="s">
        <v>158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88</v>
      </c>
      <c r="BK340" s="230">
        <f>ROUND(I340*H340,2)</f>
        <v>0</v>
      </c>
      <c r="BL340" s="17" t="s">
        <v>256</v>
      </c>
      <c r="BM340" s="17" t="s">
        <v>1272</v>
      </c>
    </row>
    <row r="341" s="12" customFormat="1">
      <c r="B341" s="231"/>
      <c r="C341" s="232"/>
      <c r="D341" s="233" t="s">
        <v>166</v>
      </c>
      <c r="E341" s="234" t="s">
        <v>79</v>
      </c>
      <c r="F341" s="235" t="s">
        <v>110</v>
      </c>
      <c r="G341" s="232"/>
      <c r="H341" s="234" t="s">
        <v>79</v>
      </c>
      <c r="I341" s="236"/>
      <c r="J341" s="232"/>
      <c r="K341" s="232"/>
      <c r="L341" s="237"/>
      <c r="M341" s="238"/>
      <c r="N341" s="239"/>
      <c r="O341" s="239"/>
      <c r="P341" s="239"/>
      <c r="Q341" s="239"/>
      <c r="R341" s="239"/>
      <c r="S341" s="239"/>
      <c r="T341" s="240"/>
      <c r="AT341" s="241" t="s">
        <v>166</v>
      </c>
      <c r="AU341" s="241" t="s">
        <v>90</v>
      </c>
      <c r="AV341" s="12" t="s">
        <v>88</v>
      </c>
      <c r="AW341" s="12" t="s">
        <v>42</v>
      </c>
      <c r="AX341" s="12" t="s">
        <v>81</v>
      </c>
      <c r="AY341" s="241" t="s">
        <v>158</v>
      </c>
    </row>
    <row r="342" s="12" customFormat="1">
      <c r="B342" s="231"/>
      <c r="C342" s="232"/>
      <c r="D342" s="233" t="s">
        <v>166</v>
      </c>
      <c r="E342" s="234" t="s">
        <v>79</v>
      </c>
      <c r="F342" s="235" t="s">
        <v>167</v>
      </c>
      <c r="G342" s="232"/>
      <c r="H342" s="234" t="s">
        <v>79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AT342" s="241" t="s">
        <v>166</v>
      </c>
      <c r="AU342" s="241" t="s">
        <v>90</v>
      </c>
      <c r="AV342" s="12" t="s">
        <v>88</v>
      </c>
      <c r="AW342" s="12" t="s">
        <v>42</v>
      </c>
      <c r="AX342" s="12" t="s">
        <v>81</v>
      </c>
      <c r="AY342" s="241" t="s">
        <v>158</v>
      </c>
    </row>
    <row r="343" s="13" customFormat="1">
      <c r="B343" s="242"/>
      <c r="C343" s="243"/>
      <c r="D343" s="233" t="s">
        <v>166</v>
      </c>
      <c r="E343" s="244" t="s">
        <v>79</v>
      </c>
      <c r="F343" s="245" t="s">
        <v>534</v>
      </c>
      <c r="G343" s="243"/>
      <c r="H343" s="246">
        <v>3</v>
      </c>
      <c r="I343" s="247"/>
      <c r="J343" s="243"/>
      <c r="K343" s="243"/>
      <c r="L343" s="248"/>
      <c r="M343" s="249"/>
      <c r="N343" s="250"/>
      <c r="O343" s="250"/>
      <c r="P343" s="250"/>
      <c r="Q343" s="250"/>
      <c r="R343" s="250"/>
      <c r="S343" s="250"/>
      <c r="T343" s="251"/>
      <c r="AT343" s="252" t="s">
        <v>166</v>
      </c>
      <c r="AU343" s="252" t="s">
        <v>90</v>
      </c>
      <c r="AV343" s="13" t="s">
        <v>90</v>
      </c>
      <c r="AW343" s="13" t="s">
        <v>42</v>
      </c>
      <c r="AX343" s="13" t="s">
        <v>81</v>
      </c>
      <c r="AY343" s="252" t="s">
        <v>158</v>
      </c>
    </row>
    <row r="344" s="14" customFormat="1">
      <c r="B344" s="253"/>
      <c r="C344" s="254"/>
      <c r="D344" s="233" t="s">
        <v>166</v>
      </c>
      <c r="E344" s="255" t="s">
        <v>79</v>
      </c>
      <c r="F344" s="256" t="s">
        <v>170</v>
      </c>
      <c r="G344" s="254"/>
      <c r="H344" s="257">
        <v>3</v>
      </c>
      <c r="I344" s="258"/>
      <c r="J344" s="254"/>
      <c r="K344" s="254"/>
      <c r="L344" s="259"/>
      <c r="M344" s="260"/>
      <c r="N344" s="261"/>
      <c r="O344" s="261"/>
      <c r="P344" s="261"/>
      <c r="Q344" s="261"/>
      <c r="R344" s="261"/>
      <c r="S344" s="261"/>
      <c r="T344" s="262"/>
      <c r="AT344" s="263" t="s">
        <v>166</v>
      </c>
      <c r="AU344" s="263" t="s">
        <v>90</v>
      </c>
      <c r="AV344" s="14" t="s">
        <v>100</v>
      </c>
      <c r="AW344" s="14" t="s">
        <v>42</v>
      </c>
      <c r="AX344" s="14" t="s">
        <v>88</v>
      </c>
      <c r="AY344" s="263" t="s">
        <v>158</v>
      </c>
    </row>
    <row r="345" s="1" customFormat="1" ht="16.5" customHeight="1">
      <c r="B345" s="39"/>
      <c r="C345" s="219" t="s">
        <v>507</v>
      </c>
      <c r="D345" s="219" t="s">
        <v>160</v>
      </c>
      <c r="E345" s="220" t="s">
        <v>1273</v>
      </c>
      <c r="F345" s="221" t="s">
        <v>1274</v>
      </c>
      <c r="G345" s="222" t="s">
        <v>341</v>
      </c>
      <c r="H345" s="223">
        <v>1</v>
      </c>
      <c r="I345" s="224"/>
      <c r="J345" s="225">
        <f>ROUND(I345*H345,2)</f>
        <v>0</v>
      </c>
      <c r="K345" s="221" t="s">
        <v>1160</v>
      </c>
      <c r="L345" s="44"/>
      <c r="M345" s="226" t="s">
        <v>79</v>
      </c>
      <c r="N345" s="227" t="s">
        <v>51</v>
      </c>
      <c r="O345" s="80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AR345" s="17" t="s">
        <v>256</v>
      </c>
      <c r="AT345" s="17" t="s">
        <v>160</v>
      </c>
      <c r="AU345" s="17" t="s">
        <v>90</v>
      </c>
      <c r="AY345" s="17" t="s">
        <v>158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88</v>
      </c>
      <c r="BK345" s="230">
        <f>ROUND(I345*H345,2)</f>
        <v>0</v>
      </c>
      <c r="BL345" s="17" t="s">
        <v>256</v>
      </c>
      <c r="BM345" s="17" t="s">
        <v>1275</v>
      </c>
    </row>
    <row r="346" s="12" customFormat="1">
      <c r="B346" s="231"/>
      <c r="C346" s="232"/>
      <c r="D346" s="233" t="s">
        <v>166</v>
      </c>
      <c r="E346" s="234" t="s">
        <v>79</v>
      </c>
      <c r="F346" s="235" t="s">
        <v>110</v>
      </c>
      <c r="G346" s="232"/>
      <c r="H346" s="234" t="s">
        <v>79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AT346" s="241" t="s">
        <v>166</v>
      </c>
      <c r="AU346" s="241" t="s">
        <v>90</v>
      </c>
      <c r="AV346" s="12" t="s">
        <v>88</v>
      </c>
      <c r="AW346" s="12" t="s">
        <v>42</v>
      </c>
      <c r="AX346" s="12" t="s">
        <v>81</v>
      </c>
      <c r="AY346" s="241" t="s">
        <v>158</v>
      </c>
    </row>
    <row r="347" s="12" customFormat="1">
      <c r="B347" s="231"/>
      <c r="C347" s="232"/>
      <c r="D347" s="233" t="s">
        <v>166</v>
      </c>
      <c r="E347" s="234" t="s">
        <v>79</v>
      </c>
      <c r="F347" s="235" t="s">
        <v>167</v>
      </c>
      <c r="G347" s="232"/>
      <c r="H347" s="234" t="s">
        <v>79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AT347" s="241" t="s">
        <v>166</v>
      </c>
      <c r="AU347" s="241" t="s">
        <v>90</v>
      </c>
      <c r="AV347" s="12" t="s">
        <v>88</v>
      </c>
      <c r="AW347" s="12" t="s">
        <v>42</v>
      </c>
      <c r="AX347" s="12" t="s">
        <v>81</v>
      </c>
      <c r="AY347" s="241" t="s">
        <v>158</v>
      </c>
    </row>
    <row r="348" s="13" customFormat="1">
      <c r="B348" s="242"/>
      <c r="C348" s="243"/>
      <c r="D348" s="233" t="s">
        <v>166</v>
      </c>
      <c r="E348" s="244" t="s">
        <v>79</v>
      </c>
      <c r="F348" s="245" t="s">
        <v>88</v>
      </c>
      <c r="G348" s="243"/>
      <c r="H348" s="246">
        <v>1</v>
      </c>
      <c r="I348" s="247"/>
      <c r="J348" s="243"/>
      <c r="K348" s="243"/>
      <c r="L348" s="248"/>
      <c r="M348" s="249"/>
      <c r="N348" s="250"/>
      <c r="O348" s="250"/>
      <c r="P348" s="250"/>
      <c r="Q348" s="250"/>
      <c r="R348" s="250"/>
      <c r="S348" s="250"/>
      <c r="T348" s="251"/>
      <c r="AT348" s="252" t="s">
        <v>166</v>
      </c>
      <c r="AU348" s="252" t="s">
        <v>90</v>
      </c>
      <c r="AV348" s="13" t="s">
        <v>90</v>
      </c>
      <c r="AW348" s="13" t="s">
        <v>42</v>
      </c>
      <c r="AX348" s="13" t="s">
        <v>81</v>
      </c>
      <c r="AY348" s="252" t="s">
        <v>158</v>
      </c>
    </row>
    <row r="349" s="14" customFormat="1">
      <c r="B349" s="253"/>
      <c r="C349" s="254"/>
      <c r="D349" s="233" t="s">
        <v>166</v>
      </c>
      <c r="E349" s="255" t="s">
        <v>79</v>
      </c>
      <c r="F349" s="256" t="s">
        <v>170</v>
      </c>
      <c r="G349" s="254"/>
      <c r="H349" s="257">
        <v>1</v>
      </c>
      <c r="I349" s="258"/>
      <c r="J349" s="254"/>
      <c r="K349" s="254"/>
      <c r="L349" s="259"/>
      <c r="M349" s="260"/>
      <c r="N349" s="261"/>
      <c r="O349" s="261"/>
      <c r="P349" s="261"/>
      <c r="Q349" s="261"/>
      <c r="R349" s="261"/>
      <c r="S349" s="261"/>
      <c r="T349" s="262"/>
      <c r="AT349" s="263" t="s">
        <v>166</v>
      </c>
      <c r="AU349" s="263" t="s">
        <v>90</v>
      </c>
      <c r="AV349" s="14" t="s">
        <v>100</v>
      </c>
      <c r="AW349" s="14" t="s">
        <v>42</v>
      </c>
      <c r="AX349" s="14" t="s">
        <v>88</v>
      </c>
      <c r="AY349" s="263" t="s">
        <v>158</v>
      </c>
    </row>
    <row r="350" s="1" customFormat="1" ht="22.5" customHeight="1">
      <c r="B350" s="39"/>
      <c r="C350" s="219" t="s">
        <v>511</v>
      </c>
      <c r="D350" s="219" t="s">
        <v>160</v>
      </c>
      <c r="E350" s="220" t="s">
        <v>536</v>
      </c>
      <c r="F350" s="221" t="s">
        <v>537</v>
      </c>
      <c r="G350" s="222" t="s">
        <v>207</v>
      </c>
      <c r="H350" s="223">
        <v>0.28100000000000003</v>
      </c>
      <c r="I350" s="224"/>
      <c r="J350" s="225">
        <f>ROUND(I350*H350,2)</f>
        <v>0</v>
      </c>
      <c r="K350" s="221" t="s">
        <v>164</v>
      </c>
      <c r="L350" s="44"/>
      <c r="M350" s="226" t="s">
        <v>79</v>
      </c>
      <c r="N350" s="227" t="s">
        <v>51</v>
      </c>
      <c r="O350" s="80"/>
      <c r="P350" s="228">
        <f>O350*H350</f>
        <v>0</v>
      </c>
      <c r="Q350" s="228">
        <v>0</v>
      </c>
      <c r="R350" s="228">
        <f>Q350*H350</f>
        <v>0</v>
      </c>
      <c r="S350" s="228">
        <v>0</v>
      </c>
      <c r="T350" s="229">
        <f>S350*H350</f>
        <v>0</v>
      </c>
      <c r="AR350" s="17" t="s">
        <v>256</v>
      </c>
      <c r="AT350" s="17" t="s">
        <v>160</v>
      </c>
      <c r="AU350" s="17" t="s">
        <v>90</v>
      </c>
      <c r="AY350" s="17" t="s">
        <v>158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88</v>
      </c>
      <c r="BK350" s="230">
        <f>ROUND(I350*H350,2)</f>
        <v>0</v>
      </c>
      <c r="BL350" s="17" t="s">
        <v>256</v>
      </c>
      <c r="BM350" s="17" t="s">
        <v>1276</v>
      </c>
    </row>
    <row r="351" s="1" customFormat="1" ht="22.5" customHeight="1">
      <c r="B351" s="39"/>
      <c r="C351" s="219" t="s">
        <v>519</v>
      </c>
      <c r="D351" s="219" t="s">
        <v>160</v>
      </c>
      <c r="E351" s="220" t="s">
        <v>540</v>
      </c>
      <c r="F351" s="221" t="s">
        <v>541</v>
      </c>
      <c r="G351" s="222" t="s">
        <v>207</v>
      </c>
      <c r="H351" s="223">
        <v>0.28100000000000003</v>
      </c>
      <c r="I351" s="224"/>
      <c r="J351" s="225">
        <f>ROUND(I351*H351,2)</f>
        <v>0</v>
      </c>
      <c r="K351" s="221" t="s">
        <v>164</v>
      </c>
      <c r="L351" s="44"/>
      <c r="M351" s="226" t="s">
        <v>79</v>
      </c>
      <c r="N351" s="227" t="s">
        <v>51</v>
      </c>
      <c r="O351" s="80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AR351" s="17" t="s">
        <v>256</v>
      </c>
      <c r="AT351" s="17" t="s">
        <v>160</v>
      </c>
      <c r="AU351" s="17" t="s">
        <v>90</v>
      </c>
      <c r="AY351" s="17" t="s">
        <v>158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88</v>
      </c>
      <c r="BK351" s="230">
        <f>ROUND(I351*H351,2)</f>
        <v>0</v>
      </c>
      <c r="BL351" s="17" t="s">
        <v>256</v>
      </c>
      <c r="BM351" s="17" t="s">
        <v>1277</v>
      </c>
    </row>
    <row r="352" s="1" customFormat="1" ht="22.5" customHeight="1">
      <c r="B352" s="39"/>
      <c r="C352" s="219" t="s">
        <v>526</v>
      </c>
      <c r="D352" s="219" t="s">
        <v>160</v>
      </c>
      <c r="E352" s="220" t="s">
        <v>544</v>
      </c>
      <c r="F352" s="221" t="s">
        <v>545</v>
      </c>
      <c r="G352" s="222" t="s">
        <v>207</v>
      </c>
      <c r="H352" s="223">
        <v>0.28100000000000003</v>
      </c>
      <c r="I352" s="224"/>
      <c r="J352" s="225">
        <f>ROUND(I352*H352,2)</f>
        <v>0</v>
      </c>
      <c r="K352" s="221" t="s">
        <v>164</v>
      </c>
      <c r="L352" s="44"/>
      <c r="M352" s="226" t="s">
        <v>79</v>
      </c>
      <c r="N352" s="227" t="s">
        <v>51</v>
      </c>
      <c r="O352" s="80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AR352" s="17" t="s">
        <v>256</v>
      </c>
      <c r="AT352" s="17" t="s">
        <v>160</v>
      </c>
      <c r="AU352" s="17" t="s">
        <v>90</v>
      </c>
      <c r="AY352" s="17" t="s">
        <v>158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7" t="s">
        <v>88</v>
      </c>
      <c r="BK352" s="230">
        <f>ROUND(I352*H352,2)</f>
        <v>0</v>
      </c>
      <c r="BL352" s="17" t="s">
        <v>256</v>
      </c>
      <c r="BM352" s="17" t="s">
        <v>1278</v>
      </c>
    </row>
    <row r="353" s="11" customFormat="1" ht="22.8" customHeight="1">
      <c r="B353" s="203"/>
      <c r="C353" s="204"/>
      <c r="D353" s="205" t="s">
        <v>80</v>
      </c>
      <c r="E353" s="217" t="s">
        <v>547</v>
      </c>
      <c r="F353" s="217" t="s">
        <v>548</v>
      </c>
      <c r="G353" s="204"/>
      <c r="H353" s="204"/>
      <c r="I353" s="207"/>
      <c r="J353" s="218">
        <f>BK353</f>
        <v>0</v>
      </c>
      <c r="K353" s="204"/>
      <c r="L353" s="209"/>
      <c r="M353" s="210"/>
      <c r="N353" s="211"/>
      <c r="O353" s="211"/>
      <c r="P353" s="212">
        <f>SUM(P354:P373)</f>
        <v>0</v>
      </c>
      <c r="Q353" s="211"/>
      <c r="R353" s="212">
        <f>SUM(R354:R373)</f>
        <v>0.0018241000000000002</v>
      </c>
      <c r="S353" s="211"/>
      <c r="T353" s="213">
        <f>SUM(T354:T373)</f>
        <v>0</v>
      </c>
      <c r="AR353" s="214" t="s">
        <v>90</v>
      </c>
      <c r="AT353" s="215" t="s">
        <v>80</v>
      </c>
      <c r="AU353" s="215" t="s">
        <v>88</v>
      </c>
      <c r="AY353" s="214" t="s">
        <v>158</v>
      </c>
      <c r="BK353" s="216">
        <f>SUM(BK354:BK373)</f>
        <v>0</v>
      </c>
    </row>
    <row r="354" s="1" customFormat="1" ht="16.5" customHeight="1">
      <c r="B354" s="39"/>
      <c r="C354" s="219" t="s">
        <v>530</v>
      </c>
      <c r="D354" s="219" t="s">
        <v>160</v>
      </c>
      <c r="E354" s="220" t="s">
        <v>557</v>
      </c>
      <c r="F354" s="221" t="s">
        <v>558</v>
      </c>
      <c r="G354" s="222" t="s">
        <v>163</v>
      </c>
      <c r="H354" s="223">
        <v>3.895</v>
      </c>
      <c r="I354" s="224"/>
      <c r="J354" s="225">
        <f>ROUND(I354*H354,2)</f>
        <v>0</v>
      </c>
      <c r="K354" s="221" t="s">
        <v>164</v>
      </c>
      <c r="L354" s="44"/>
      <c r="M354" s="226" t="s">
        <v>79</v>
      </c>
      <c r="N354" s="227" t="s">
        <v>51</v>
      </c>
      <c r="O354" s="80"/>
      <c r="P354" s="228">
        <f>O354*H354</f>
        <v>0</v>
      </c>
      <c r="Q354" s="228">
        <v>0.00017000000000000001</v>
      </c>
      <c r="R354" s="228">
        <f>Q354*H354</f>
        <v>0.00066215000000000002</v>
      </c>
      <c r="S354" s="228">
        <v>0</v>
      </c>
      <c r="T354" s="229">
        <f>S354*H354</f>
        <v>0</v>
      </c>
      <c r="AR354" s="17" t="s">
        <v>256</v>
      </c>
      <c r="AT354" s="17" t="s">
        <v>160</v>
      </c>
      <c r="AU354" s="17" t="s">
        <v>90</v>
      </c>
      <c r="AY354" s="17" t="s">
        <v>158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88</v>
      </c>
      <c r="BK354" s="230">
        <f>ROUND(I354*H354,2)</f>
        <v>0</v>
      </c>
      <c r="BL354" s="17" t="s">
        <v>256</v>
      </c>
      <c r="BM354" s="17" t="s">
        <v>1279</v>
      </c>
    </row>
    <row r="355" s="12" customFormat="1">
      <c r="B355" s="231"/>
      <c r="C355" s="232"/>
      <c r="D355" s="233" t="s">
        <v>166</v>
      </c>
      <c r="E355" s="234" t="s">
        <v>79</v>
      </c>
      <c r="F355" s="235" t="s">
        <v>553</v>
      </c>
      <c r="G355" s="232"/>
      <c r="H355" s="234" t="s">
        <v>79</v>
      </c>
      <c r="I355" s="236"/>
      <c r="J355" s="232"/>
      <c r="K355" s="232"/>
      <c r="L355" s="237"/>
      <c r="M355" s="238"/>
      <c r="N355" s="239"/>
      <c r="O355" s="239"/>
      <c r="P355" s="239"/>
      <c r="Q355" s="239"/>
      <c r="R355" s="239"/>
      <c r="S355" s="239"/>
      <c r="T355" s="240"/>
      <c r="AT355" s="241" t="s">
        <v>166</v>
      </c>
      <c r="AU355" s="241" t="s">
        <v>90</v>
      </c>
      <c r="AV355" s="12" t="s">
        <v>88</v>
      </c>
      <c r="AW355" s="12" t="s">
        <v>42</v>
      </c>
      <c r="AX355" s="12" t="s">
        <v>81</v>
      </c>
      <c r="AY355" s="241" t="s">
        <v>158</v>
      </c>
    </row>
    <row r="356" s="13" customFormat="1">
      <c r="B356" s="242"/>
      <c r="C356" s="243"/>
      <c r="D356" s="233" t="s">
        <v>166</v>
      </c>
      <c r="E356" s="244" t="s">
        <v>79</v>
      </c>
      <c r="F356" s="245" t="s">
        <v>555</v>
      </c>
      <c r="G356" s="243"/>
      <c r="H356" s="246">
        <v>3.895</v>
      </c>
      <c r="I356" s="247"/>
      <c r="J356" s="243"/>
      <c r="K356" s="243"/>
      <c r="L356" s="248"/>
      <c r="M356" s="249"/>
      <c r="N356" s="250"/>
      <c r="O356" s="250"/>
      <c r="P356" s="250"/>
      <c r="Q356" s="250"/>
      <c r="R356" s="250"/>
      <c r="S356" s="250"/>
      <c r="T356" s="251"/>
      <c r="AT356" s="252" t="s">
        <v>166</v>
      </c>
      <c r="AU356" s="252" t="s">
        <v>90</v>
      </c>
      <c r="AV356" s="13" t="s">
        <v>90</v>
      </c>
      <c r="AW356" s="13" t="s">
        <v>42</v>
      </c>
      <c r="AX356" s="13" t="s">
        <v>81</v>
      </c>
      <c r="AY356" s="252" t="s">
        <v>158</v>
      </c>
    </row>
    <row r="357" s="14" customFormat="1">
      <c r="B357" s="253"/>
      <c r="C357" s="254"/>
      <c r="D357" s="233" t="s">
        <v>166</v>
      </c>
      <c r="E357" s="255" t="s">
        <v>79</v>
      </c>
      <c r="F357" s="256" t="s">
        <v>170</v>
      </c>
      <c r="G357" s="254"/>
      <c r="H357" s="257">
        <v>3.895</v>
      </c>
      <c r="I357" s="258"/>
      <c r="J357" s="254"/>
      <c r="K357" s="254"/>
      <c r="L357" s="259"/>
      <c r="M357" s="260"/>
      <c r="N357" s="261"/>
      <c r="O357" s="261"/>
      <c r="P357" s="261"/>
      <c r="Q357" s="261"/>
      <c r="R357" s="261"/>
      <c r="S357" s="261"/>
      <c r="T357" s="262"/>
      <c r="AT357" s="263" t="s">
        <v>166</v>
      </c>
      <c r="AU357" s="263" t="s">
        <v>90</v>
      </c>
      <c r="AV357" s="14" t="s">
        <v>100</v>
      </c>
      <c r="AW357" s="14" t="s">
        <v>42</v>
      </c>
      <c r="AX357" s="14" t="s">
        <v>88</v>
      </c>
      <c r="AY357" s="263" t="s">
        <v>158</v>
      </c>
    </row>
    <row r="358" s="1" customFormat="1" ht="16.5" customHeight="1">
      <c r="B358" s="39"/>
      <c r="C358" s="219" t="s">
        <v>535</v>
      </c>
      <c r="D358" s="219" t="s">
        <v>160</v>
      </c>
      <c r="E358" s="220" t="s">
        <v>561</v>
      </c>
      <c r="F358" s="221" t="s">
        <v>562</v>
      </c>
      <c r="G358" s="222" t="s">
        <v>163</v>
      </c>
      <c r="H358" s="223">
        <v>3.895</v>
      </c>
      <c r="I358" s="224"/>
      <c r="J358" s="225">
        <f>ROUND(I358*H358,2)</f>
        <v>0</v>
      </c>
      <c r="K358" s="221" t="s">
        <v>164</v>
      </c>
      <c r="L358" s="44"/>
      <c r="M358" s="226" t="s">
        <v>79</v>
      </c>
      <c r="N358" s="227" t="s">
        <v>51</v>
      </c>
      <c r="O358" s="80"/>
      <c r="P358" s="228">
        <f>O358*H358</f>
        <v>0</v>
      </c>
      <c r="Q358" s="228">
        <v>0.00017000000000000001</v>
      </c>
      <c r="R358" s="228">
        <f>Q358*H358</f>
        <v>0.00066215000000000002</v>
      </c>
      <c r="S358" s="228">
        <v>0</v>
      </c>
      <c r="T358" s="229">
        <f>S358*H358</f>
        <v>0</v>
      </c>
      <c r="AR358" s="17" t="s">
        <v>256</v>
      </c>
      <c r="AT358" s="17" t="s">
        <v>160</v>
      </c>
      <c r="AU358" s="17" t="s">
        <v>90</v>
      </c>
      <c r="AY358" s="17" t="s">
        <v>158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88</v>
      </c>
      <c r="BK358" s="230">
        <f>ROUND(I358*H358,2)</f>
        <v>0</v>
      </c>
      <c r="BL358" s="17" t="s">
        <v>256</v>
      </c>
      <c r="BM358" s="17" t="s">
        <v>1280</v>
      </c>
    </row>
    <row r="359" s="12" customFormat="1">
      <c r="B359" s="231"/>
      <c r="C359" s="232"/>
      <c r="D359" s="233" t="s">
        <v>166</v>
      </c>
      <c r="E359" s="234" t="s">
        <v>79</v>
      </c>
      <c r="F359" s="235" t="s">
        <v>553</v>
      </c>
      <c r="G359" s="232"/>
      <c r="H359" s="234" t="s">
        <v>79</v>
      </c>
      <c r="I359" s="236"/>
      <c r="J359" s="232"/>
      <c r="K359" s="232"/>
      <c r="L359" s="237"/>
      <c r="M359" s="238"/>
      <c r="N359" s="239"/>
      <c r="O359" s="239"/>
      <c r="P359" s="239"/>
      <c r="Q359" s="239"/>
      <c r="R359" s="239"/>
      <c r="S359" s="239"/>
      <c r="T359" s="240"/>
      <c r="AT359" s="241" t="s">
        <v>166</v>
      </c>
      <c r="AU359" s="241" t="s">
        <v>90</v>
      </c>
      <c r="AV359" s="12" t="s">
        <v>88</v>
      </c>
      <c r="AW359" s="12" t="s">
        <v>42</v>
      </c>
      <c r="AX359" s="12" t="s">
        <v>81</v>
      </c>
      <c r="AY359" s="241" t="s">
        <v>158</v>
      </c>
    </row>
    <row r="360" s="13" customFormat="1">
      <c r="B360" s="242"/>
      <c r="C360" s="243"/>
      <c r="D360" s="233" t="s">
        <v>166</v>
      </c>
      <c r="E360" s="244" t="s">
        <v>79</v>
      </c>
      <c r="F360" s="245" t="s">
        <v>555</v>
      </c>
      <c r="G360" s="243"/>
      <c r="H360" s="246">
        <v>3.895</v>
      </c>
      <c r="I360" s="247"/>
      <c r="J360" s="243"/>
      <c r="K360" s="243"/>
      <c r="L360" s="248"/>
      <c r="M360" s="249"/>
      <c r="N360" s="250"/>
      <c r="O360" s="250"/>
      <c r="P360" s="250"/>
      <c r="Q360" s="250"/>
      <c r="R360" s="250"/>
      <c r="S360" s="250"/>
      <c r="T360" s="251"/>
      <c r="AT360" s="252" t="s">
        <v>166</v>
      </c>
      <c r="AU360" s="252" t="s">
        <v>90</v>
      </c>
      <c r="AV360" s="13" t="s">
        <v>90</v>
      </c>
      <c r="AW360" s="13" t="s">
        <v>42</v>
      </c>
      <c r="AX360" s="13" t="s">
        <v>81</v>
      </c>
      <c r="AY360" s="252" t="s">
        <v>158</v>
      </c>
    </row>
    <row r="361" s="14" customFormat="1">
      <c r="B361" s="253"/>
      <c r="C361" s="254"/>
      <c r="D361" s="233" t="s">
        <v>166</v>
      </c>
      <c r="E361" s="255" t="s">
        <v>79</v>
      </c>
      <c r="F361" s="256" t="s">
        <v>170</v>
      </c>
      <c r="G361" s="254"/>
      <c r="H361" s="257">
        <v>3.895</v>
      </c>
      <c r="I361" s="258"/>
      <c r="J361" s="254"/>
      <c r="K361" s="254"/>
      <c r="L361" s="259"/>
      <c r="M361" s="260"/>
      <c r="N361" s="261"/>
      <c r="O361" s="261"/>
      <c r="P361" s="261"/>
      <c r="Q361" s="261"/>
      <c r="R361" s="261"/>
      <c r="S361" s="261"/>
      <c r="T361" s="262"/>
      <c r="AT361" s="263" t="s">
        <v>166</v>
      </c>
      <c r="AU361" s="263" t="s">
        <v>90</v>
      </c>
      <c r="AV361" s="14" t="s">
        <v>100</v>
      </c>
      <c r="AW361" s="14" t="s">
        <v>42</v>
      </c>
      <c r="AX361" s="14" t="s">
        <v>88</v>
      </c>
      <c r="AY361" s="263" t="s">
        <v>158</v>
      </c>
    </row>
    <row r="362" s="1" customFormat="1" ht="16.5" customHeight="1">
      <c r="B362" s="39"/>
      <c r="C362" s="219" t="s">
        <v>539</v>
      </c>
      <c r="D362" s="219" t="s">
        <v>160</v>
      </c>
      <c r="E362" s="220" t="s">
        <v>572</v>
      </c>
      <c r="F362" s="221" t="s">
        <v>573</v>
      </c>
      <c r="G362" s="222" t="s">
        <v>163</v>
      </c>
      <c r="H362" s="223">
        <v>0.97999999999999998</v>
      </c>
      <c r="I362" s="224"/>
      <c r="J362" s="225">
        <f>ROUND(I362*H362,2)</f>
        <v>0</v>
      </c>
      <c r="K362" s="221" t="s">
        <v>164</v>
      </c>
      <c r="L362" s="44"/>
      <c r="M362" s="226" t="s">
        <v>79</v>
      </c>
      <c r="N362" s="227" t="s">
        <v>51</v>
      </c>
      <c r="O362" s="80"/>
      <c r="P362" s="228">
        <f>O362*H362</f>
        <v>0</v>
      </c>
      <c r="Q362" s="228">
        <v>0.00017000000000000001</v>
      </c>
      <c r="R362" s="228">
        <f>Q362*H362</f>
        <v>0.00016660000000000001</v>
      </c>
      <c r="S362" s="228">
        <v>0</v>
      </c>
      <c r="T362" s="229">
        <f>S362*H362</f>
        <v>0</v>
      </c>
      <c r="AR362" s="17" t="s">
        <v>256</v>
      </c>
      <c r="AT362" s="17" t="s">
        <v>160</v>
      </c>
      <c r="AU362" s="17" t="s">
        <v>90</v>
      </c>
      <c r="AY362" s="17" t="s">
        <v>158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88</v>
      </c>
      <c r="BK362" s="230">
        <f>ROUND(I362*H362,2)</f>
        <v>0</v>
      </c>
      <c r="BL362" s="17" t="s">
        <v>256</v>
      </c>
      <c r="BM362" s="17" t="s">
        <v>1281</v>
      </c>
    </row>
    <row r="363" s="12" customFormat="1">
      <c r="B363" s="231"/>
      <c r="C363" s="232"/>
      <c r="D363" s="233" t="s">
        <v>166</v>
      </c>
      <c r="E363" s="234" t="s">
        <v>79</v>
      </c>
      <c r="F363" s="235" t="s">
        <v>1282</v>
      </c>
      <c r="G363" s="232"/>
      <c r="H363" s="234" t="s">
        <v>79</v>
      </c>
      <c r="I363" s="236"/>
      <c r="J363" s="232"/>
      <c r="K363" s="232"/>
      <c r="L363" s="237"/>
      <c r="M363" s="238"/>
      <c r="N363" s="239"/>
      <c r="O363" s="239"/>
      <c r="P363" s="239"/>
      <c r="Q363" s="239"/>
      <c r="R363" s="239"/>
      <c r="S363" s="239"/>
      <c r="T363" s="240"/>
      <c r="AT363" s="241" t="s">
        <v>166</v>
      </c>
      <c r="AU363" s="241" t="s">
        <v>90</v>
      </c>
      <c r="AV363" s="12" t="s">
        <v>88</v>
      </c>
      <c r="AW363" s="12" t="s">
        <v>42</v>
      </c>
      <c r="AX363" s="12" t="s">
        <v>81</v>
      </c>
      <c r="AY363" s="241" t="s">
        <v>158</v>
      </c>
    </row>
    <row r="364" s="13" customFormat="1">
      <c r="B364" s="242"/>
      <c r="C364" s="243"/>
      <c r="D364" s="233" t="s">
        <v>166</v>
      </c>
      <c r="E364" s="244" t="s">
        <v>79</v>
      </c>
      <c r="F364" s="245" t="s">
        <v>570</v>
      </c>
      <c r="G364" s="243"/>
      <c r="H364" s="246">
        <v>0.97999999999999998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AT364" s="252" t="s">
        <v>166</v>
      </c>
      <c r="AU364" s="252" t="s">
        <v>90</v>
      </c>
      <c r="AV364" s="13" t="s">
        <v>90</v>
      </c>
      <c r="AW364" s="13" t="s">
        <v>42</v>
      </c>
      <c r="AX364" s="13" t="s">
        <v>81</v>
      </c>
      <c r="AY364" s="252" t="s">
        <v>158</v>
      </c>
    </row>
    <row r="365" s="14" customFormat="1">
      <c r="B365" s="253"/>
      <c r="C365" s="254"/>
      <c r="D365" s="233" t="s">
        <v>166</v>
      </c>
      <c r="E365" s="255" t="s">
        <v>79</v>
      </c>
      <c r="F365" s="256" t="s">
        <v>170</v>
      </c>
      <c r="G365" s="254"/>
      <c r="H365" s="257">
        <v>0.97999999999999998</v>
      </c>
      <c r="I365" s="258"/>
      <c r="J365" s="254"/>
      <c r="K365" s="254"/>
      <c r="L365" s="259"/>
      <c r="M365" s="260"/>
      <c r="N365" s="261"/>
      <c r="O365" s="261"/>
      <c r="P365" s="261"/>
      <c r="Q365" s="261"/>
      <c r="R365" s="261"/>
      <c r="S365" s="261"/>
      <c r="T365" s="262"/>
      <c r="AT365" s="263" t="s">
        <v>166</v>
      </c>
      <c r="AU365" s="263" t="s">
        <v>90</v>
      </c>
      <c r="AV365" s="14" t="s">
        <v>100</v>
      </c>
      <c r="AW365" s="14" t="s">
        <v>42</v>
      </c>
      <c r="AX365" s="14" t="s">
        <v>88</v>
      </c>
      <c r="AY365" s="263" t="s">
        <v>158</v>
      </c>
    </row>
    <row r="366" s="1" customFormat="1" ht="16.5" customHeight="1">
      <c r="B366" s="39"/>
      <c r="C366" s="219" t="s">
        <v>543</v>
      </c>
      <c r="D366" s="219" t="s">
        <v>160</v>
      </c>
      <c r="E366" s="220" t="s">
        <v>576</v>
      </c>
      <c r="F366" s="221" t="s">
        <v>577</v>
      </c>
      <c r="G366" s="222" t="s">
        <v>163</v>
      </c>
      <c r="H366" s="223">
        <v>0.97999999999999998</v>
      </c>
      <c r="I366" s="224"/>
      <c r="J366" s="225">
        <f>ROUND(I366*H366,2)</f>
        <v>0</v>
      </c>
      <c r="K366" s="221" t="s">
        <v>164</v>
      </c>
      <c r="L366" s="44"/>
      <c r="M366" s="226" t="s">
        <v>79</v>
      </c>
      <c r="N366" s="227" t="s">
        <v>51</v>
      </c>
      <c r="O366" s="80"/>
      <c r="P366" s="228">
        <f>O366*H366</f>
        <v>0</v>
      </c>
      <c r="Q366" s="228">
        <v>0.00017000000000000001</v>
      </c>
      <c r="R366" s="228">
        <f>Q366*H366</f>
        <v>0.00016660000000000001</v>
      </c>
      <c r="S366" s="228">
        <v>0</v>
      </c>
      <c r="T366" s="229">
        <f>S366*H366</f>
        <v>0</v>
      </c>
      <c r="AR366" s="17" t="s">
        <v>256</v>
      </c>
      <c r="AT366" s="17" t="s">
        <v>160</v>
      </c>
      <c r="AU366" s="17" t="s">
        <v>90</v>
      </c>
      <c r="AY366" s="17" t="s">
        <v>158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88</v>
      </c>
      <c r="BK366" s="230">
        <f>ROUND(I366*H366,2)</f>
        <v>0</v>
      </c>
      <c r="BL366" s="17" t="s">
        <v>256</v>
      </c>
      <c r="BM366" s="17" t="s">
        <v>1283</v>
      </c>
    </row>
    <row r="367" s="12" customFormat="1">
      <c r="B367" s="231"/>
      <c r="C367" s="232"/>
      <c r="D367" s="233" t="s">
        <v>166</v>
      </c>
      <c r="E367" s="234" t="s">
        <v>79</v>
      </c>
      <c r="F367" s="235" t="s">
        <v>1282</v>
      </c>
      <c r="G367" s="232"/>
      <c r="H367" s="234" t="s">
        <v>79</v>
      </c>
      <c r="I367" s="236"/>
      <c r="J367" s="232"/>
      <c r="K367" s="232"/>
      <c r="L367" s="237"/>
      <c r="M367" s="238"/>
      <c r="N367" s="239"/>
      <c r="O367" s="239"/>
      <c r="P367" s="239"/>
      <c r="Q367" s="239"/>
      <c r="R367" s="239"/>
      <c r="S367" s="239"/>
      <c r="T367" s="240"/>
      <c r="AT367" s="241" t="s">
        <v>166</v>
      </c>
      <c r="AU367" s="241" t="s">
        <v>90</v>
      </c>
      <c r="AV367" s="12" t="s">
        <v>88</v>
      </c>
      <c r="AW367" s="12" t="s">
        <v>42</v>
      </c>
      <c r="AX367" s="12" t="s">
        <v>81</v>
      </c>
      <c r="AY367" s="241" t="s">
        <v>158</v>
      </c>
    </row>
    <row r="368" s="13" customFormat="1">
      <c r="B368" s="242"/>
      <c r="C368" s="243"/>
      <c r="D368" s="233" t="s">
        <v>166</v>
      </c>
      <c r="E368" s="244" t="s">
        <v>79</v>
      </c>
      <c r="F368" s="245" t="s">
        <v>570</v>
      </c>
      <c r="G368" s="243"/>
      <c r="H368" s="246">
        <v>0.97999999999999998</v>
      </c>
      <c r="I368" s="247"/>
      <c r="J368" s="243"/>
      <c r="K368" s="243"/>
      <c r="L368" s="248"/>
      <c r="M368" s="249"/>
      <c r="N368" s="250"/>
      <c r="O368" s="250"/>
      <c r="P368" s="250"/>
      <c r="Q368" s="250"/>
      <c r="R368" s="250"/>
      <c r="S368" s="250"/>
      <c r="T368" s="251"/>
      <c r="AT368" s="252" t="s">
        <v>166</v>
      </c>
      <c r="AU368" s="252" t="s">
        <v>90</v>
      </c>
      <c r="AV368" s="13" t="s">
        <v>90</v>
      </c>
      <c r="AW368" s="13" t="s">
        <v>42</v>
      </c>
      <c r="AX368" s="13" t="s">
        <v>81</v>
      </c>
      <c r="AY368" s="252" t="s">
        <v>158</v>
      </c>
    </row>
    <row r="369" s="14" customFormat="1">
      <c r="B369" s="253"/>
      <c r="C369" s="254"/>
      <c r="D369" s="233" t="s">
        <v>166</v>
      </c>
      <c r="E369" s="255" t="s">
        <v>79</v>
      </c>
      <c r="F369" s="256" t="s">
        <v>170</v>
      </c>
      <c r="G369" s="254"/>
      <c r="H369" s="257">
        <v>0.97999999999999998</v>
      </c>
      <c r="I369" s="258"/>
      <c r="J369" s="254"/>
      <c r="K369" s="254"/>
      <c r="L369" s="259"/>
      <c r="M369" s="260"/>
      <c r="N369" s="261"/>
      <c r="O369" s="261"/>
      <c r="P369" s="261"/>
      <c r="Q369" s="261"/>
      <c r="R369" s="261"/>
      <c r="S369" s="261"/>
      <c r="T369" s="262"/>
      <c r="AT369" s="263" t="s">
        <v>166</v>
      </c>
      <c r="AU369" s="263" t="s">
        <v>90</v>
      </c>
      <c r="AV369" s="14" t="s">
        <v>100</v>
      </c>
      <c r="AW369" s="14" t="s">
        <v>42</v>
      </c>
      <c r="AX369" s="14" t="s">
        <v>88</v>
      </c>
      <c r="AY369" s="263" t="s">
        <v>158</v>
      </c>
    </row>
    <row r="370" s="1" customFormat="1" ht="16.5" customHeight="1">
      <c r="B370" s="39"/>
      <c r="C370" s="219" t="s">
        <v>549</v>
      </c>
      <c r="D370" s="219" t="s">
        <v>160</v>
      </c>
      <c r="E370" s="220" t="s">
        <v>580</v>
      </c>
      <c r="F370" s="221" t="s">
        <v>581</v>
      </c>
      <c r="G370" s="222" t="s">
        <v>163</v>
      </c>
      <c r="H370" s="223">
        <v>0.97999999999999998</v>
      </c>
      <c r="I370" s="224"/>
      <c r="J370" s="225">
        <f>ROUND(I370*H370,2)</f>
        <v>0</v>
      </c>
      <c r="K370" s="221" t="s">
        <v>164</v>
      </c>
      <c r="L370" s="44"/>
      <c r="M370" s="226" t="s">
        <v>79</v>
      </c>
      <c r="N370" s="227" t="s">
        <v>51</v>
      </c>
      <c r="O370" s="80"/>
      <c r="P370" s="228">
        <f>O370*H370</f>
        <v>0</v>
      </c>
      <c r="Q370" s="228">
        <v>0.00017000000000000001</v>
      </c>
      <c r="R370" s="228">
        <f>Q370*H370</f>
        <v>0.00016660000000000001</v>
      </c>
      <c r="S370" s="228">
        <v>0</v>
      </c>
      <c r="T370" s="229">
        <f>S370*H370</f>
        <v>0</v>
      </c>
      <c r="AR370" s="17" t="s">
        <v>256</v>
      </c>
      <c r="AT370" s="17" t="s">
        <v>160</v>
      </c>
      <c r="AU370" s="17" t="s">
        <v>90</v>
      </c>
      <c r="AY370" s="17" t="s">
        <v>158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88</v>
      </c>
      <c r="BK370" s="230">
        <f>ROUND(I370*H370,2)</f>
        <v>0</v>
      </c>
      <c r="BL370" s="17" t="s">
        <v>256</v>
      </c>
      <c r="BM370" s="17" t="s">
        <v>1284</v>
      </c>
    </row>
    <row r="371" s="12" customFormat="1">
      <c r="B371" s="231"/>
      <c r="C371" s="232"/>
      <c r="D371" s="233" t="s">
        <v>166</v>
      </c>
      <c r="E371" s="234" t="s">
        <v>79</v>
      </c>
      <c r="F371" s="235" t="s">
        <v>1282</v>
      </c>
      <c r="G371" s="232"/>
      <c r="H371" s="234" t="s">
        <v>79</v>
      </c>
      <c r="I371" s="236"/>
      <c r="J371" s="232"/>
      <c r="K371" s="232"/>
      <c r="L371" s="237"/>
      <c r="M371" s="238"/>
      <c r="N371" s="239"/>
      <c r="O371" s="239"/>
      <c r="P371" s="239"/>
      <c r="Q371" s="239"/>
      <c r="R371" s="239"/>
      <c r="S371" s="239"/>
      <c r="T371" s="240"/>
      <c r="AT371" s="241" t="s">
        <v>166</v>
      </c>
      <c r="AU371" s="241" t="s">
        <v>90</v>
      </c>
      <c r="AV371" s="12" t="s">
        <v>88</v>
      </c>
      <c r="AW371" s="12" t="s">
        <v>42</v>
      </c>
      <c r="AX371" s="12" t="s">
        <v>81</v>
      </c>
      <c r="AY371" s="241" t="s">
        <v>158</v>
      </c>
    </row>
    <row r="372" s="13" customFormat="1">
      <c r="B372" s="242"/>
      <c r="C372" s="243"/>
      <c r="D372" s="233" t="s">
        <v>166</v>
      </c>
      <c r="E372" s="244" t="s">
        <v>79</v>
      </c>
      <c r="F372" s="245" t="s">
        <v>570</v>
      </c>
      <c r="G372" s="243"/>
      <c r="H372" s="246">
        <v>0.97999999999999998</v>
      </c>
      <c r="I372" s="247"/>
      <c r="J372" s="243"/>
      <c r="K372" s="243"/>
      <c r="L372" s="248"/>
      <c r="M372" s="249"/>
      <c r="N372" s="250"/>
      <c r="O372" s="250"/>
      <c r="P372" s="250"/>
      <c r="Q372" s="250"/>
      <c r="R372" s="250"/>
      <c r="S372" s="250"/>
      <c r="T372" s="251"/>
      <c r="AT372" s="252" t="s">
        <v>166</v>
      </c>
      <c r="AU372" s="252" t="s">
        <v>90</v>
      </c>
      <c r="AV372" s="13" t="s">
        <v>90</v>
      </c>
      <c r="AW372" s="13" t="s">
        <v>42</v>
      </c>
      <c r="AX372" s="13" t="s">
        <v>81</v>
      </c>
      <c r="AY372" s="252" t="s">
        <v>158</v>
      </c>
    </row>
    <row r="373" s="14" customFormat="1">
      <c r="B373" s="253"/>
      <c r="C373" s="254"/>
      <c r="D373" s="233" t="s">
        <v>166</v>
      </c>
      <c r="E373" s="255" t="s">
        <v>79</v>
      </c>
      <c r="F373" s="256" t="s">
        <v>170</v>
      </c>
      <c r="G373" s="254"/>
      <c r="H373" s="257">
        <v>0.97999999999999998</v>
      </c>
      <c r="I373" s="258"/>
      <c r="J373" s="254"/>
      <c r="K373" s="254"/>
      <c r="L373" s="259"/>
      <c r="M373" s="260"/>
      <c r="N373" s="261"/>
      <c r="O373" s="261"/>
      <c r="P373" s="261"/>
      <c r="Q373" s="261"/>
      <c r="R373" s="261"/>
      <c r="S373" s="261"/>
      <c r="T373" s="262"/>
      <c r="AT373" s="263" t="s">
        <v>166</v>
      </c>
      <c r="AU373" s="263" t="s">
        <v>90</v>
      </c>
      <c r="AV373" s="14" t="s">
        <v>100</v>
      </c>
      <c r="AW373" s="14" t="s">
        <v>42</v>
      </c>
      <c r="AX373" s="14" t="s">
        <v>88</v>
      </c>
      <c r="AY373" s="263" t="s">
        <v>158</v>
      </c>
    </row>
    <row r="374" s="11" customFormat="1" ht="22.8" customHeight="1">
      <c r="B374" s="203"/>
      <c r="C374" s="204"/>
      <c r="D374" s="205" t="s">
        <v>80</v>
      </c>
      <c r="E374" s="217" t="s">
        <v>583</v>
      </c>
      <c r="F374" s="217" t="s">
        <v>584</v>
      </c>
      <c r="G374" s="204"/>
      <c r="H374" s="204"/>
      <c r="I374" s="207"/>
      <c r="J374" s="218">
        <f>BK374</f>
        <v>0</v>
      </c>
      <c r="K374" s="204"/>
      <c r="L374" s="209"/>
      <c r="M374" s="210"/>
      <c r="N374" s="211"/>
      <c r="O374" s="211"/>
      <c r="P374" s="212">
        <f>SUM(P375:P469)</f>
        <v>0</v>
      </c>
      <c r="Q374" s="211"/>
      <c r="R374" s="212">
        <f>SUM(R375:R469)</f>
        <v>0.096018400000000004</v>
      </c>
      <c r="S374" s="211"/>
      <c r="T374" s="213">
        <f>SUM(T375:T469)</f>
        <v>0.021501599999999999</v>
      </c>
      <c r="AR374" s="214" t="s">
        <v>90</v>
      </c>
      <c r="AT374" s="215" t="s">
        <v>80</v>
      </c>
      <c r="AU374" s="215" t="s">
        <v>88</v>
      </c>
      <c r="AY374" s="214" t="s">
        <v>158</v>
      </c>
      <c r="BK374" s="216">
        <f>SUM(BK375:BK469)</f>
        <v>0</v>
      </c>
    </row>
    <row r="375" s="1" customFormat="1" ht="16.5" customHeight="1">
      <c r="B375" s="39"/>
      <c r="C375" s="219" t="s">
        <v>556</v>
      </c>
      <c r="D375" s="219" t="s">
        <v>160</v>
      </c>
      <c r="E375" s="220" t="s">
        <v>586</v>
      </c>
      <c r="F375" s="221" t="s">
        <v>587</v>
      </c>
      <c r="G375" s="222" t="s">
        <v>163</v>
      </c>
      <c r="H375" s="223">
        <v>69.359999999999999</v>
      </c>
      <c r="I375" s="224"/>
      <c r="J375" s="225">
        <f>ROUND(I375*H375,2)</f>
        <v>0</v>
      </c>
      <c r="K375" s="221" t="s">
        <v>164</v>
      </c>
      <c r="L375" s="44"/>
      <c r="M375" s="226" t="s">
        <v>79</v>
      </c>
      <c r="N375" s="227" t="s">
        <v>51</v>
      </c>
      <c r="O375" s="80"/>
      <c r="P375" s="228">
        <f>O375*H375</f>
        <v>0</v>
      </c>
      <c r="Q375" s="228">
        <v>0.001</v>
      </c>
      <c r="R375" s="228">
        <f>Q375*H375</f>
        <v>0.069360000000000005</v>
      </c>
      <c r="S375" s="228">
        <v>0.00031</v>
      </c>
      <c r="T375" s="229">
        <f>S375*H375</f>
        <v>0.021501599999999999</v>
      </c>
      <c r="AR375" s="17" t="s">
        <v>256</v>
      </c>
      <c r="AT375" s="17" t="s">
        <v>160</v>
      </c>
      <c r="AU375" s="17" t="s">
        <v>90</v>
      </c>
      <c r="AY375" s="17" t="s">
        <v>158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17" t="s">
        <v>88</v>
      </c>
      <c r="BK375" s="230">
        <f>ROUND(I375*H375,2)</f>
        <v>0</v>
      </c>
      <c r="BL375" s="17" t="s">
        <v>256</v>
      </c>
      <c r="BM375" s="17" t="s">
        <v>1285</v>
      </c>
    </row>
    <row r="376" s="12" customFormat="1">
      <c r="B376" s="231"/>
      <c r="C376" s="232"/>
      <c r="D376" s="233" t="s">
        <v>166</v>
      </c>
      <c r="E376" s="234" t="s">
        <v>79</v>
      </c>
      <c r="F376" s="235" t="s">
        <v>110</v>
      </c>
      <c r="G376" s="232"/>
      <c r="H376" s="234" t="s">
        <v>79</v>
      </c>
      <c r="I376" s="236"/>
      <c r="J376" s="232"/>
      <c r="K376" s="232"/>
      <c r="L376" s="237"/>
      <c r="M376" s="238"/>
      <c r="N376" s="239"/>
      <c r="O376" s="239"/>
      <c r="P376" s="239"/>
      <c r="Q376" s="239"/>
      <c r="R376" s="239"/>
      <c r="S376" s="239"/>
      <c r="T376" s="240"/>
      <c r="AT376" s="241" t="s">
        <v>166</v>
      </c>
      <c r="AU376" s="241" t="s">
        <v>90</v>
      </c>
      <c r="AV376" s="12" t="s">
        <v>88</v>
      </c>
      <c r="AW376" s="12" t="s">
        <v>42</v>
      </c>
      <c r="AX376" s="12" t="s">
        <v>81</v>
      </c>
      <c r="AY376" s="241" t="s">
        <v>158</v>
      </c>
    </row>
    <row r="377" s="12" customFormat="1">
      <c r="B377" s="231"/>
      <c r="C377" s="232"/>
      <c r="D377" s="233" t="s">
        <v>166</v>
      </c>
      <c r="E377" s="234" t="s">
        <v>79</v>
      </c>
      <c r="F377" s="235" t="s">
        <v>167</v>
      </c>
      <c r="G377" s="232"/>
      <c r="H377" s="234" t="s">
        <v>79</v>
      </c>
      <c r="I377" s="236"/>
      <c r="J377" s="232"/>
      <c r="K377" s="232"/>
      <c r="L377" s="237"/>
      <c r="M377" s="238"/>
      <c r="N377" s="239"/>
      <c r="O377" s="239"/>
      <c r="P377" s="239"/>
      <c r="Q377" s="239"/>
      <c r="R377" s="239"/>
      <c r="S377" s="239"/>
      <c r="T377" s="240"/>
      <c r="AT377" s="241" t="s">
        <v>166</v>
      </c>
      <c r="AU377" s="241" t="s">
        <v>90</v>
      </c>
      <c r="AV377" s="12" t="s">
        <v>88</v>
      </c>
      <c r="AW377" s="12" t="s">
        <v>42</v>
      </c>
      <c r="AX377" s="12" t="s">
        <v>81</v>
      </c>
      <c r="AY377" s="241" t="s">
        <v>158</v>
      </c>
    </row>
    <row r="378" s="13" customFormat="1">
      <c r="B378" s="242"/>
      <c r="C378" s="243"/>
      <c r="D378" s="233" t="s">
        <v>166</v>
      </c>
      <c r="E378" s="244" t="s">
        <v>79</v>
      </c>
      <c r="F378" s="245" t="s">
        <v>1120</v>
      </c>
      <c r="G378" s="243"/>
      <c r="H378" s="246">
        <v>12.050000000000001</v>
      </c>
      <c r="I378" s="247"/>
      <c r="J378" s="243"/>
      <c r="K378" s="243"/>
      <c r="L378" s="248"/>
      <c r="M378" s="249"/>
      <c r="N378" s="250"/>
      <c r="O378" s="250"/>
      <c r="P378" s="250"/>
      <c r="Q378" s="250"/>
      <c r="R378" s="250"/>
      <c r="S378" s="250"/>
      <c r="T378" s="251"/>
      <c r="AT378" s="252" t="s">
        <v>166</v>
      </c>
      <c r="AU378" s="252" t="s">
        <v>90</v>
      </c>
      <c r="AV378" s="13" t="s">
        <v>90</v>
      </c>
      <c r="AW378" s="13" t="s">
        <v>42</v>
      </c>
      <c r="AX378" s="13" t="s">
        <v>81</v>
      </c>
      <c r="AY378" s="252" t="s">
        <v>158</v>
      </c>
    </row>
    <row r="379" s="13" customFormat="1">
      <c r="B379" s="242"/>
      <c r="C379" s="243"/>
      <c r="D379" s="233" t="s">
        <v>166</v>
      </c>
      <c r="E379" s="244" t="s">
        <v>79</v>
      </c>
      <c r="F379" s="245" t="s">
        <v>1286</v>
      </c>
      <c r="G379" s="243"/>
      <c r="H379" s="246">
        <v>40.299999999999997</v>
      </c>
      <c r="I379" s="247"/>
      <c r="J379" s="243"/>
      <c r="K379" s="243"/>
      <c r="L379" s="248"/>
      <c r="M379" s="249"/>
      <c r="N379" s="250"/>
      <c r="O379" s="250"/>
      <c r="P379" s="250"/>
      <c r="Q379" s="250"/>
      <c r="R379" s="250"/>
      <c r="S379" s="250"/>
      <c r="T379" s="251"/>
      <c r="AT379" s="252" t="s">
        <v>166</v>
      </c>
      <c r="AU379" s="252" t="s">
        <v>90</v>
      </c>
      <c r="AV379" s="13" t="s">
        <v>90</v>
      </c>
      <c r="AW379" s="13" t="s">
        <v>42</v>
      </c>
      <c r="AX379" s="13" t="s">
        <v>81</v>
      </c>
      <c r="AY379" s="252" t="s">
        <v>158</v>
      </c>
    </row>
    <row r="380" s="13" customFormat="1">
      <c r="B380" s="242"/>
      <c r="C380" s="243"/>
      <c r="D380" s="233" t="s">
        <v>166</v>
      </c>
      <c r="E380" s="244" t="s">
        <v>79</v>
      </c>
      <c r="F380" s="245" t="s">
        <v>1287</v>
      </c>
      <c r="G380" s="243"/>
      <c r="H380" s="246">
        <v>7.2599999999999998</v>
      </c>
      <c r="I380" s="247"/>
      <c r="J380" s="243"/>
      <c r="K380" s="243"/>
      <c r="L380" s="248"/>
      <c r="M380" s="249"/>
      <c r="N380" s="250"/>
      <c r="O380" s="250"/>
      <c r="P380" s="250"/>
      <c r="Q380" s="250"/>
      <c r="R380" s="250"/>
      <c r="S380" s="250"/>
      <c r="T380" s="251"/>
      <c r="AT380" s="252" t="s">
        <v>166</v>
      </c>
      <c r="AU380" s="252" t="s">
        <v>90</v>
      </c>
      <c r="AV380" s="13" t="s">
        <v>90</v>
      </c>
      <c r="AW380" s="13" t="s">
        <v>42</v>
      </c>
      <c r="AX380" s="13" t="s">
        <v>81</v>
      </c>
      <c r="AY380" s="252" t="s">
        <v>158</v>
      </c>
    </row>
    <row r="381" s="12" customFormat="1">
      <c r="B381" s="231"/>
      <c r="C381" s="232"/>
      <c r="D381" s="233" t="s">
        <v>166</v>
      </c>
      <c r="E381" s="234" t="s">
        <v>79</v>
      </c>
      <c r="F381" s="235" t="s">
        <v>1123</v>
      </c>
      <c r="G381" s="232"/>
      <c r="H381" s="234" t="s">
        <v>79</v>
      </c>
      <c r="I381" s="236"/>
      <c r="J381" s="232"/>
      <c r="K381" s="232"/>
      <c r="L381" s="237"/>
      <c r="M381" s="238"/>
      <c r="N381" s="239"/>
      <c r="O381" s="239"/>
      <c r="P381" s="239"/>
      <c r="Q381" s="239"/>
      <c r="R381" s="239"/>
      <c r="S381" s="239"/>
      <c r="T381" s="240"/>
      <c r="AT381" s="241" t="s">
        <v>166</v>
      </c>
      <c r="AU381" s="241" t="s">
        <v>90</v>
      </c>
      <c r="AV381" s="12" t="s">
        <v>88</v>
      </c>
      <c r="AW381" s="12" t="s">
        <v>42</v>
      </c>
      <c r="AX381" s="12" t="s">
        <v>81</v>
      </c>
      <c r="AY381" s="241" t="s">
        <v>158</v>
      </c>
    </row>
    <row r="382" s="12" customFormat="1">
      <c r="B382" s="231"/>
      <c r="C382" s="232"/>
      <c r="D382" s="233" t="s">
        <v>166</v>
      </c>
      <c r="E382" s="234" t="s">
        <v>79</v>
      </c>
      <c r="F382" s="235" t="s">
        <v>1288</v>
      </c>
      <c r="G382" s="232"/>
      <c r="H382" s="234" t="s">
        <v>79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AT382" s="241" t="s">
        <v>166</v>
      </c>
      <c r="AU382" s="241" t="s">
        <v>90</v>
      </c>
      <c r="AV382" s="12" t="s">
        <v>88</v>
      </c>
      <c r="AW382" s="12" t="s">
        <v>42</v>
      </c>
      <c r="AX382" s="12" t="s">
        <v>81</v>
      </c>
      <c r="AY382" s="241" t="s">
        <v>158</v>
      </c>
    </row>
    <row r="383" s="13" customFormat="1">
      <c r="B383" s="242"/>
      <c r="C383" s="243"/>
      <c r="D383" s="233" t="s">
        <v>166</v>
      </c>
      <c r="E383" s="244" t="s">
        <v>79</v>
      </c>
      <c r="F383" s="245" t="s">
        <v>1289</v>
      </c>
      <c r="G383" s="243"/>
      <c r="H383" s="246">
        <v>9.75</v>
      </c>
      <c r="I383" s="247"/>
      <c r="J383" s="243"/>
      <c r="K383" s="243"/>
      <c r="L383" s="248"/>
      <c r="M383" s="249"/>
      <c r="N383" s="250"/>
      <c r="O383" s="250"/>
      <c r="P383" s="250"/>
      <c r="Q383" s="250"/>
      <c r="R383" s="250"/>
      <c r="S383" s="250"/>
      <c r="T383" s="251"/>
      <c r="AT383" s="252" t="s">
        <v>166</v>
      </c>
      <c r="AU383" s="252" t="s">
        <v>90</v>
      </c>
      <c r="AV383" s="13" t="s">
        <v>90</v>
      </c>
      <c r="AW383" s="13" t="s">
        <v>42</v>
      </c>
      <c r="AX383" s="13" t="s">
        <v>81</v>
      </c>
      <c r="AY383" s="252" t="s">
        <v>158</v>
      </c>
    </row>
    <row r="384" s="14" customFormat="1">
      <c r="B384" s="253"/>
      <c r="C384" s="254"/>
      <c r="D384" s="233" t="s">
        <v>166</v>
      </c>
      <c r="E384" s="255" t="s">
        <v>79</v>
      </c>
      <c r="F384" s="256" t="s">
        <v>170</v>
      </c>
      <c r="G384" s="254"/>
      <c r="H384" s="257">
        <v>69.359999999999985</v>
      </c>
      <c r="I384" s="258"/>
      <c r="J384" s="254"/>
      <c r="K384" s="254"/>
      <c r="L384" s="259"/>
      <c r="M384" s="260"/>
      <c r="N384" s="261"/>
      <c r="O384" s="261"/>
      <c r="P384" s="261"/>
      <c r="Q384" s="261"/>
      <c r="R384" s="261"/>
      <c r="S384" s="261"/>
      <c r="T384" s="262"/>
      <c r="AT384" s="263" t="s">
        <v>166</v>
      </c>
      <c r="AU384" s="263" t="s">
        <v>90</v>
      </c>
      <c r="AV384" s="14" t="s">
        <v>100</v>
      </c>
      <c r="AW384" s="14" t="s">
        <v>42</v>
      </c>
      <c r="AX384" s="14" t="s">
        <v>88</v>
      </c>
      <c r="AY384" s="263" t="s">
        <v>158</v>
      </c>
    </row>
    <row r="385" s="1" customFormat="1" ht="16.5" customHeight="1">
      <c r="B385" s="39"/>
      <c r="C385" s="219" t="s">
        <v>560</v>
      </c>
      <c r="D385" s="219" t="s">
        <v>160</v>
      </c>
      <c r="E385" s="220" t="s">
        <v>592</v>
      </c>
      <c r="F385" s="221" t="s">
        <v>593</v>
      </c>
      <c r="G385" s="222" t="s">
        <v>163</v>
      </c>
      <c r="H385" s="223">
        <v>69.359999999999999</v>
      </c>
      <c r="I385" s="224"/>
      <c r="J385" s="225">
        <f>ROUND(I385*H385,2)</f>
        <v>0</v>
      </c>
      <c r="K385" s="221" t="s">
        <v>164</v>
      </c>
      <c r="L385" s="44"/>
      <c r="M385" s="226" t="s">
        <v>79</v>
      </c>
      <c r="N385" s="227" t="s">
        <v>51</v>
      </c>
      <c r="O385" s="80"/>
      <c r="P385" s="228">
        <f>O385*H385</f>
        <v>0</v>
      </c>
      <c r="Q385" s="228">
        <v>0</v>
      </c>
      <c r="R385" s="228">
        <f>Q385*H385</f>
        <v>0</v>
      </c>
      <c r="S385" s="228">
        <v>0</v>
      </c>
      <c r="T385" s="229">
        <f>S385*H385</f>
        <v>0</v>
      </c>
      <c r="AR385" s="17" t="s">
        <v>256</v>
      </c>
      <c r="AT385" s="17" t="s">
        <v>160</v>
      </c>
      <c r="AU385" s="17" t="s">
        <v>90</v>
      </c>
      <c r="AY385" s="17" t="s">
        <v>158</v>
      </c>
      <c r="BE385" s="230">
        <f>IF(N385="základní",J385,0)</f>
        <v>0</v>
      </c>
      <c r="BF385" s="230">
        <f>IF(N385="snížená",J385,0)</f>
        <v>0</v>
      </c>
      <c r="BG385" s="230">
        <f>IF(N385="zákl. přenesená",J385,0)</f>
        <v>0</v>
      </c>
      <c r="BH385" s="230">
        <f>IF(N385="sníž. přenesená",J385,0)</f>
        <v>0</v>
      </c>
      <c r="BI385" s="230">
        <f>IF(N385="nulová",J385,0)</f>
        <v>0</v>
      </c>
      <c r="BJ385" s="17" t="s">
        <v>88</v>
      </c>
      <c r="BK385" s="230">
        <f>ROUND(I385*H385,2)</f>
        <v>0</v>
      </c>
      <c r="BL385" s="17" t="s">
        <v>256</v>
      </c>
      <c r="BM385" s="17" t="s">
        <v>1290</v>
      </c>
    </row>
    <row r="386" s="12" customFormat="1">
      <c r="B386" s="231"/>
      <c r="C386" s="232"/>
      <c r="D386" s="233" t="s">
        <v>166</v>
      </c>
      <c r="E386" s="234" t="s">
        <v>79</v>
      </c>
      <c r="F386" s="235" t="s">
        <v>110</v>
      </c>
      <c r="G386" s="232"/>
      <c r="H386" s="234" t="s">
        <v>79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AT386" s="241" t="s">
        <v>166</v>
      </c>
      <c r="AU386" s="241" t="s">
        <v>90</v>
      </c>
      <c r="AV386" s="12" t="s">
        <v>88</v>
      </c>
      <c r="AW386" s="12" t="s">
        <v>42</v>
      </c>
      <c r="AX386" s="12" t="s">
        <v>81</v>
      </c>
      <c r="AY386" s="241" t="s">
        <v>158</v>
      </c>
    </row>
    <row r="387" s="12" customFormat="1">
      <c r="B387" s="231"/>
      <c r="C387" s="232"/>
      <c r="D387" s="233" t="s">
        <v>166</v>
      </c>
      <c r="E387" s="234" t="s">
        <v>79</v>
      </c>
      <c r="F387" s="235" t="s">
        <v>167</v>
      </c>
      <c r="G387" s="232"/>
      <c r="H387" s="234" t="s">
        <v>79</v>
      </c>
      <c r="I387" s="236"/>
      <c r="J387" s="232"/>
      <c r="K387" s="232"/>
      <c r="L387" s="237"/>
      <c r="M387" s="238"/>
      <c r="N387" s="239"/>
      <c r="O387" s="239"/>
      <c r="P387" s="239"/>
      <c r="Q387" s="239"/>
      <c r="R387" s="239"/>
      <c r="S387" s="239"/>
      <c r="T387" s="240"/>
      <c r="AT387" s="241" t="s">
        <v>166</v>
      </c>
      <c r="AU387" s="241" t="s">
        <v>90</v>
      </c>
      <c r="AV387" s="12" t="s">
        <v>88</v>
      </c>
      <c r="AW387" s="12" t="s">
        <v>42</v>
      </c>
      <c r="AX387" s="12" t="s">
        <v>81</v>
      </c>
      <c r="AY387" s="241" t="s">
        <v>158</v>
      </c>
    </row>
    <row r="388" s="13" customFormat="1">
      <c r="B388" s="242"/>
      <c r="C388" s="243"/>
      <c r="D388" s="233" t="s">
        <v>166</v>
      </c>
      <c r="E388" s="244" t="s">
        <v>79</v>
      </c>
      <c r="F388" s="245" t="s">
        <v>1120</v>
      </c>
      <c r="G388" s="243"/>
      <c r="H388" s="246">
        <v>12.050000000000001</v>
      </c>
      <c r="I388" s="247"/>
      <c r="J388" s="243"/>
      <c r="K388" s="243"/>
      <c r="L388" s="248"/>
      <c r="M388" s="249"/>
      <c r="N388" s="250"/>
      <c r="O388" s="250"/>
      <c r="P388" s="250"/>
      <c r="Q388" s="250"/>
      <c r="R388" s="250"/>
      <c r="S388" s="250"/>
      <c r="T388" s="251"/>
      <c r="AT388" s="252" t="s">
        <v>166</v>
      </c>
      <c r="AU388" s="252" t="s">
        <v>90</v>
      </c>
      <c r="AV388" s="13" t="s">
        <v>90</v>
      </c>
      <c r="AW388" s="13" t="s">
        <v>42</v>
      </c>
      <c r="AX388" s="13" t="s">
        <v>81</v>
      </c>
      <c r="AY388" s="252" t="s">
        <v>158</v>
      </c>
    </row>
    <row r="389" s="13" customFormat="1">
      <c r="B389" s="242"/>
      <c r="C389" s="243"/>
      <c r="D389" s="233" t="s">
        <v>166</v>
      </c>
      <c r="E389" s="244" t="s">
        <v>79</v>
      </c>
      <c r="F389" s="245" t="s">
        <v>1286</v>
      </c>
      <c r="G389" s="243"/>
      <c r="H389" s="246">
        <v>40.299999999999997</v>
      </c>
      <c r="I389" s="247"/>
      <c r="J389" s="243"/>
      <c r="K389" s="243"/>
      <c r="L389" s="248"/>
      <c r="M389" s="249"/>
      <c r="N389" s="250"/>
      <c r="O389" s="250"/>
      <c r="P389" s="250"/>
      <c r="Q389" s="250"/>
      <c r="R389" s="250"/>
      <c r="S389" s="250"/>
      <c r="T389" s="251"/>
      <c r="AT389" s="252" t="s">
        <v>166</v>
      </c>
      <c r="AU389" s="252" t="s">
        <v>90</v>
      </c>
      <c r="AV389" s="13" t="s">
        <v>90</v>
      </c>
      <c r="AW389" s="13" t="s">
        <v>42</v>
      </c>
      <c r="AX389" s="13" t="s">
        <v>81</v>
      </c>
      <c r="AY389" s="252" t="s">
        <v>158</v>
      </c>
    </row>
    <row r="390" s="13" customFormat="1">
      <c r="B390" s="242"/>
      <c r="C390" s="243"/>
      <c r="D390" s="233" t="s">
        <v>166</v>
      </c>
      <c r="E390" s="244" t="s">
        <v>79</v>
      </c>
      <c r="F390" s="245" t="s">
        <v>1287</v>
      </c>
      <c r="G390" s="243"/>
      <c r="H390" s="246">
        <v>7.2599999999999998</v>
      </c>
      <c r="I390" s="247"/>
      <c r="J390" s="243"/>
      <c r="K390" s="243"/>
      <c r="L390" s="248"/>
      <c r="M390" s="249"/>
      <c r="N390" s="250"/>
      <c r="O390" s="250"/>
      <c r="P390" s="250"/>
      <c r="Q390" s="250"/>
      <c r="R390" s="250"/>
      <c r="S390" s="250"/>
      <c r="T390" s="251"/>
      <c r="AT390" s="252" t="s">
        <v>166</v>
      </c>
      <c r="AU390" s="252" t="s">
        <v>90</v>
      </c>
      <c r="AV390" s="13" t="s">
        <v>90</v>
      </c>
      <c r="AW390" s="13" t="s">
        <v>42</v>
      </c>
      <c r="AX390" s="13" t="s">
        <v>81</v>
      </c>
      <c r="AY390" s="252" t="s">
        <v>158</v>
      </c>
    </row>
    <row r="391" s="12" customFormat="1">
      <c r="B391" s="231"/>
      <c r="C391" s="232"/>
      <c r="D391" s="233" t="s">
        <v>166</v>
      </c>
      <c r="E391" s="234" t="s">
        <v>79</v>
      </c>
      <c r="F391" s="235" t="s">
        <v>1123</v>
      </c>
      <c r="G391" s="232"/>
      <c r="H391" s="234" t="s">
        <v>79</v>
      </c>
      <c r="I391" s="236"/>
      <c r="J391" s="232"/>
      <c r="K391" s="232"/>
      <c r="L391" s="237"/>
      <c r="M391" s="238"/>
      <c r="N391" s="239"/>
      <c r="O391" s="239"/>
      <c r="P391" s="239"/>
      <c r="Q391" s="239"/>
      <c r="R391" s="239"/>
      <c r="S391" s="239"/>
      <c r="T391" s="240"/>
      <c r="AT391" s="241" t="s">
        <v>166</v>
      </c>
      <c r="AU391" s="241" t="s">
        <v>90</v>
      </c>
      <c r="AV391" s="12" t="s">
        <v>88</v>
      </c>
      <c r="AW391" s="12" t="s">
        <v>42</v>
      </c>
      <c r="AX391" s="12" t="s">
        <v>81</v>
      </c>
      <c r="AY391" s="241" t="s">
        <v>158</v>
      </c>
    </row>
    <row r="392" s="12" customFormat="1">
      <c r="B392" s="231"/>
      <c r="C392" s="232"/>
      <c r="D392" s="233" t="s">
        <v>166</v>
      </c>
      <c r="E392" s="234" t="s">
        <v>79</v>
      </c>
      <c r="F392" s="235" t="s">
        <v>1288</v>
      </c>
      <c r="G392" s="232"/>
      <c r="H392" s="234" t="s">
        <v>79</v>
      </c>
      <c r="I392" s="236"/>
      <c r="J392" s="232"/>
      <c r="K392" s="232"/>
      <c r="L392" s="237"/>
      <c r="M392" s="238"/>
      <c r="N392" s="239"/>
      <c r="O392" s="239"/>
      <c r="P392" s="239"/>
      <c r="Q392" s="239"/>
      <c r="R392" s="239"/>
      <c r="S392" s="239"/>
      <c r="T392" s="240"/>
      <c r="AT392" s="241" t="s">
        <v>166</v>
      </c>
      <c r="AU392" s="241" t="s">
        <v>90</v>
      </c>
      <c r="AV392" s="12" t="s">
        <v>88</v>
      </c>
      <c r="AW392" s="12" t="s">
        <v>42</v>
      </c>
      <c r="AX392" s="12" t="s">
        <v>81</v>
      </c>
      <c r="AY392" s="241" t="s">
        <v>158</v>
      </c>
    </row>
    <row r="393" s="13" customFormat="1">
      <c r="B393" s="242"/>
      <c r="C393" s="243"/>
      <c r="D393" s="233" t="s">
        <v>166</v>
      </c>
      <c r="E393" s="244" t="s">
        <v>79</v>
      </c>
      <c r="F393" s="245" t="s">
        <v>1289</v>
      </c>
      <c r="G393" s="243"/>
      <c r="H393" s="246">
        <v>9.75</v>
      </c>
      <c r="I393" s="247"/>
      <c r="J393" s="243"/>
      <c r="K393" s="243"/>
      <c r="L393" s="248"/>
      <c r="M393" s="249"/>
      <c r="N393" s="250"/>
      <c r="O393" s="250"/>
      <c r="P393" s="250"/>
      <c r="Q393" s="250"/>
      <c r="R393" s="250"/>
      <c r="S393" s="250"/>
      <c r="T393" s="251"/>
      <c r="AT393" s="252" t="s">
        <v>166</v>
      </c>
      <c r="AU393" s="252" t="s">
        <v>90</v>
      </c>
      <c r="AV393" s="13" t="s">
        <v>90</v>
      </c>
      <c r="AW393" s="13" t="s">
        <v>42</v>
      </c>
      <c r="AX393" s="13" t="s">
        <v>81</v>
      </c>
      <c r="AY393" s="252" t="s">
        <v>158</v>
      </c>
    </row>
    <row r="394" s="14" customFormat="1">
      <c r="B394" s="253"/>
      <c r="C394" s="254"/>
      <c r="D394" s="233" t="s">
        <v>166</v>
      </c>
      <c r="E394" s="255" t="s">
        <v>79</v>
      </c>
      <c r="F394" s="256" t="s">
        <v>170</v>
      </c>
      <c r="G394" s="254"/>
      <c r="H394" s="257">
        <v>69.359999999999985</v>
      </c>
      <c r="I394" s="258"/>
      <c r="J394" s="254"/>
      <c r="K394" s="254"/>
      <c r="L394" s="259"/>
      <c r="M394" s="260"/>
      <c r="N394" s="261"/>
      <c r="O394" s="261"/>
      <c r="P394" s="261"/>
      <c r="Q394" s="261"/>
      <c r="R394" s="261"/>
      <c r="S394" s="261"/>
      <c r="T394" s="262"/>
      <c r="AT394" s="263" t="s">
        <v>166</v>
      </c>
      <c r="AU394" s="263" t="s">
        <v>90</v>
      </c>
      <c r="AV394" s="14" t="s">
        <v>100</v>
      </c>
      <c r="AW394" s="14" t="s">
        <v>42</v>
      </c>
      <c r="AX394" s="14" t="s">
        <v>88</v>
      </c>
      <c r="AY394" s="263" t="s">
        <v>158</v>
      </c>
    </row>
    <row r="395" s="1" customFormat="1" ht="16.5" customHeight="1">
      <c r="B395" s="39"/>
      <c r="C395" s="219" t="s">
        <v>564</v>
      </c>
      <c r="D395" s="219" t="s">
        <v>160</v>
      </c>
      <c r="E395" s="220" t="s">
        <v>1291</v>
      </c>
      <c r="F395" s="221" t="s">
        <v>1292</v>
      </c>
      <c r="G395" s="222" t="s">
        <v>181</v>
      </c>
      <c r="H395" s="223">
        <v>69.359999999999999</v>
      </c>
      <c r="I395" s="224"/>
      <c r="J395" s="225">
        <f>ROUND(I395*H395,2)</f>
        <v>0</v>
      </c>
      <c r="K395" s="221" t="s">
        <v>164</v>
      </c>
      <c r="L395" s="44"/>
      <c r="M395" s="226" t="s">
        <v>79</v>
      </c>
      <c r="N395" s="227" t="s">
        <v>51</v>
      </c>
      <c r="O395" s="80"/>
      <c r="P395" s="228">
        <f>O395*H395</f>
        <v>0</v>
      </c>
      <c r="Q395" s="228">
        <v>1.0000000000000001E-05</v>
      </c>
      <c r="R395" s="228">
        <f>Q395*H395</f>
        <v>0.00069360000000000005</v>
      </c>
      <c r="S395" s="228">
        <v>0</v>
      </c>
      <c r="T395" s="229">
        <f>S395*H395</f>
        <v>0</v>
      </c>
      <c r="AR395" s="17" t="s">
        <v>256</v>
      </c>
      <c r="AT395" s="17" t="s">
        <v>160</v>
      </c>
      <c r="AU395" s="17" t="s">
        <v>90</v>
      </c>
      <c r="AY395" s="17" t="s">
        <v>158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7" t="s">
        <v>88</v>
      </c>
      <c r="BK395" s="230">
        <f>ROUND(I395*H395,2)</f>
        <v>0</v>
      </c>
      <c r="BL395" s="17" t="s">
        <v>256</v>
      </c>
      <c r="BM395" s="17" t="s">
        <v>1293</v>
      </c>
    </row>
    <row r="396" s="12" customFormat="1">
      <c r="B396" s="231"/>
      <c r="C396" s="232"/>
      <c r="D396" s="233" t="s">
        <v>166</v>
      </c>
      <c r="E396" s="234" t="s">
        <v>79</v>
      </c>
      <c r="F396" s="235" t="s">
        <v>110</v>
      </c>
      <c r="G396" s="232"/>
      <c r="H396" s="234" t="s">
        <v>79</v>
      </c>
      <c r="I396" s="236"/>
      <c r="J396" s="232"/>
      <c r="K396" s="232"/>
      <c r="L396" s="237"/>
      <c r="M396" s="238"/>
      <c r="N396" s="239"/>
      <c r="O396" s="239"/>
      <c r="P396" s="239"/>
      <c r="Q396" s="239"/>
      <c r="R396" s="239"/>
      <c r="S396" s="239"/>
      <c r="T396" s="240"/>
      <c r="AT396" s="241" t="s">
        <v>166</v>
      </c>
      <c r="AU396" s="241" t="s">
        <v>90</v>
      </c>
      <c r="AV396" s="12" t="s">
        <v>88</v>
      </c>
      <c r="AW396" s="12" t="s">
        <v>42</v>
      </c>
      <c r="AX396" s="12" t="s">
        <v>81</v>
      </c>
      <c r="AY396" s="241" t="s">
        <v>158</v>
      </c>
    </row>
    <row r="397" s="12" customFormat="1">
      <c r="B397" s="231"/>
      <c r="C397" s="232"/>
      <c r="D397" s="233" t="s">
        <v>166</v>
      </c>
      <c r="E397" s="234" t="s">
        <v>79</v>
      </c>
      <c r="F397" s="235" t="s">
        <v>167</v>
      </c>
      <c r="G397" s="232"/>
      <c r="H397" s="234" t="s">
        <v>79</v>
      </c>
      <c r="I397" s="236"/>
      <c r="J397" s="232"/>
      <c r="K397" s="232"/>
      <c r="L397" s="237"/>
      <c r="M397" s="238"/>
      <c r="N397" s="239"/>
      <c r="O397" s="239"/>
      <c r="P397" s="239"/>
      <c r="Q397" s="239"/>
      <c r="R397" s="239"/>
      <c r="S397" s="239"/>
      <c r="T397" s="240"/>
      <c r="AT397" s="241" t="s">
        <v>166</v>
      </c>
      <c r="AU397" s="241" t="s">
        <v>90</v>
      </c>
      <c r="AV397" s="12" t="s">
        <v>88</v>
      </c>
      <c r="AW397" s="12" t="s">
        <v>42</v>
      </c>
      <c r="AX397" s="12" t="s">
        <v>81</v>
      </c>
      <c r="AY397" s="241" t="s">
        <v>158</v>
      </c>
    </row>
    <row r="398" s="13" customFormat="1">
      <c r="B398" s="242"/>
      <c r="C398" s="243"/>
      <c r="D398" s="233" t="s">
        <v>166</v>
      </c>
      <c r="E398" s="244" t="s">
        <v>79</v>
      </c>
      <c r="F398" s="245" t="s">
        <v>1120</v>
      </c>
      <c r="G398" s="243"/>
      <c r="H398" s="246">
        <v>12.050000000000001</v>
      </c>
      <c r="I398" s="247"/>
      <c r="J398" s="243"/>
      <c r="K398" s="243"/>
      <c r="L398" s="248"/>
      <c r="M398" s="249"/>
      <c r="N398" s="250"/>
      <c r="O398" s="250"/>
      <c r="P398" s="250"/>
      <c r="Q398" s="250"/>
      <c r="R398" s="250"/>
      <c r="S398" s="250"/>
      <c r="T398" s="251"/>
      <c r="AT398" s="252" t="s">
        <v>166</v>
      </c>
      <c r="AU398" s="252" t="s">
        <v>90</v>
      </c>
      <c r="AV398" s="13" t="s">
        <v>90</v>
      </c>
      <c r="AW398" s="13" t="s">
        <v>42</v>
      </c>
      <c r="AX398" s="13" t="s">
        <v>81</v>
      </c>
      <c r="AY398" s="252" t="s">
        <v>158</v>
      </c>
    </row>
    <row r="399" s="13" customFormat="1">
      <c r="B399" s="242"/>
      <c r="C399" s="243"/>
      <c r="D399" s="233" t="s">
        <v>166</v>
      </c>
      <c r="E399" s="244" t="s">
        <v>79</v>
      </c>
      <c r="F399" s="245" t="s">
        <v>1286</v>
      </c>
      <c r="G399" s="243"/>
      <c r="H399" s="246">
        <v>40.299999999999997</v>
      </c>
      <c r="I399" s="247"/>
      <c r="J399" s="243"/>
      <c r="K399" s="243"/>
      <c r="L399" s="248"/>
      <c r="M399" s="249"/>
      <c r="N399" s="250"/>
      <c r="O399" s="250"/>
      <c r="P399" s="250"/>
      <c r="Q399" s="250"/>
      <c r="R399" s="250"/>
      <c r="S399" s="250"/>
      <c r="T399" s="251"/>
      <c r="AT399" s="252" t="s">
        <v>166</v>
      </c>
      <c r="AU399" s="252" t="s">
        <v>90</v>
      </c>
      <c r="AV399" s="13" t="s">
        <v>90</v>
      </c>
      <c r="AW399" s="13" t="s">
        <v>42</v>
      </c>
      <c r="AX399" s="13" t="s">
        <v>81</v>
      </c>
      <c r="AY399" s="252" t="s">
        <v>158</v>
      </c>
    </row>
    <row r="400" s="13" customFormat="1">
      <c r="B400" s="242"/>
      <c r="C400" s="243"/>
      <c r="D400" s="233" t="s">
        <v>166</v>
      </c>
      <c r="E400" s="244" t="s">
        <v>79</v>
      </c>
      <c r="F400" s="245" t="s">
        <v>1287</v>
      </c>
      <c r="G400" s="243"/>
      <c r="H400" s="246">
        <v>7.2599999999999998</v>
      </c>
      <c r="I400" s="247"/>
      <c r="J400" s="243"/>
      <c r="K400" s="243"/>
      <c r="L400" s="248"/>
      <c r="M400" s="249"/>
      <c r="N400" s="250"/>
      <c r="O400" s="250"/>
      <c r="P400" s="250"/>
      <c r="Q400" s="250"/>
      <c r="R400" s="250"/>
      <c r="S400" s="250"/>
      <c r="T400" s="251"/>
      <c r="AT400" s="252" t="s">
        <v>166</v>
      </c>
      <c r="AU400" s="252" t="s">
        <v>90</v>
      </c>
      <c r="AV400" s="13" t="s">
        <v>90</v>
      </c>
      <c r="AW400" s="13" t="s">
        <v>42</v>
      </c>
      <c r="AX400" s="13" t="s">
        <v>81</v>
      </c>
      <c r="AY400" s="252" t="s">
        <v>158</v>
      </c>
    </row>
    <row r="401" s="12" customFormat="1">
      <c r="B401" s="231"/>
      <c r="C401" s="232"/>
      <c r="D401" s="233" t="s">
        <v>166</v>
      </c>
      <c r="E401" s="234" t="s">
        <v>79</v>
      </c>
      <c r="F401" s="235" t="s">
        <v>1123</v>
      </c>
      <c r="G401" s="232"/>
      <c r="H401" s="234" t="s">
        <v>79</v>
      </c>
      <c r="I401" s="236"/>
      <c r="J401" s="232"/>
      <c r="K401" s="232"/>
      <c r="L401" s="237"/>
      <c r="M401" s="238"/>
      <c r="N401" s="239"/>
      <c r="O401" s="239"/>
      <c r="P401" s="239"/>
      <c r="Q401" s="239"/>
      <c r="R401" s="239"/>
      <c r="S401" s="239"/>
      <c r="T401" s="240"/>
      <c r="AT401" s="241" t="s">
        <v>166</v>
      </c>
      <c r="AU401" s="241" t="s">
        <v>90</v>
      </c>
      <c r="AV401" s="12" t="s">
        <v>88</v>
      </c>
      <c r="AW401" s="12" t="s">
        <v>42</v>
      </c>
      <c r="AX401" s="12" t="s">
        <v>81</v>
      </c>
      <c r="AY401" s="241" t="s">
        <v>158</v>
      </c>
    </row>
    <row r="402" s="12" customFormat="1">
      <c r="B402" s="231"/>
      <c r="C402" s="232"/>
      <c r="D402" s="233" t="s">
        <v>166</v>
      </c>
      <c r="E402" s="234" t="s">
        <v>79</v>
      </c>
      <c r="F402" s="235" t="s">
        <v>1288</v>
      </c>
      <c r="G402" s="232"/>
      <c r="H402" s="234" t="s">
        <v>79</v>
      </c>
      <c r="I402" s="236"/>
      <c r="J402" s="232"/>
      <c r="K402" s="232"/>
      <c r="L402" s="237"/>
      <c r="M402" s="238"/>
      <c r="N402" s="239"/>
      <c r="O402" s="239"/>
      <c r="P402" s="239"/>
      <c r="Q402" s="239"/>
      <c r="R402" s="239"/>
      <c r="S402" s="239"/>
      <c r="T402" s="240"/>
      <c r="AT402" s="241" t="s">
        <v>166</v>
      </c>
      <c r="AU402" s="241" t="s">
        <v>90</v>
      </c>
      <c r="AV402" s="12" t="s">
        <v>88</v>
      </c>
      <c r="AW402" s="12" t="s">
        <v>42</v>
      </c>
      <c r="AX402" s="12" t="s">
        <v>81</v>
      </c>
      <c r="AY402" s="241" t="s">
        <v>158</v>
      </c>
    </row>
    <row r="403" s="13" customFormat="1">
      <c r="B403" s="242"/>
      <c r="C403" s="243"/>
      <c r="D403" s="233" t="s">
        <v>166</v>
      </c>
      <c r="E403" s="244" t="s">
        <v>79</v>
      </c>
      <c r="F403" s="245" t="s">
        <v>1289</v>
      </c>
      <c r="G403" s="243"/>
      <c r="H403" s="246">
        <v>9.75</v>
      </c>
      <c r="I403" s="247"/>
      <c r="J403" s="243"/>
      <c r="K403" s="243"/>
      <c r="L403" s="248"/>
      <c r="M403" s="249"/>
      <c r="N403" s="250"/>
      <c r="O403" s="250"/>
      <c r="P403" s="250"/>
      <c r="Q403" s="250"/>
      <c r="R403" s="250"/>
      <c r="S403" s="250"/>
      <c r="T403" s="251"/>
      <c r="AT403" s="252" t="s">
        <v>166</v>
      </c>
      <c r="AU403" s="252" t="s">
        <v>90</v>
      </c>
      <c r="AV403" s="13" t="s">
        <v>90</v>
      </c>
      <c r="AW403" s="13" t="s">
        <v>42</v>
      </c>
      <c r="AX403" s="13" t="s">
        <v>81</v>
      </c>
      <c r="AY403" s="252" t="s">
        <v>158</v>
      </c>
    </row>
    <row r="404" s="14" customFormat="1">
      <c r="B404" s="253"/>
      <c r="C404" s="254"/>
      <c r="D404" s="233" t="s">
        <v>166</v>
      </c>
      <c r="E404" s="255" t="s">
        <v>79</v>
      </c>
      <c r="F404" s="256" t="s">
        <v>170</v>
      </c>
      <c r="G404" s="254"/>
      <c r="H404" s="257">
        <v>69.359999999999985</v>
      </c>
      <c r="I404" s="258"/>
      <c r="J404" s="254"/>
      <c r="K404" s="254"/>
      <c r="L404" s="259"/>
      <c r="M404" s="260"/>
      <c r="N404" s="261"/>
      <c r="O404" s="261"/>
      <c r="P404" s="261"/>
      <c r="Q404" s="261"/>
      <c r="R404" s="261"/>
      <c r="S404" s="261"/>
      <c r="T404" s="262"/>
      <c r="AT404" s="263" t="s">
        <v>166</v>
      </c>
      <c r="AU404" s="263" t="s">
        <v>90</v>
      </c>
      <c r="AV404" s="14" t="s">
        <v>100</v>
      </c>
      <c r="AW404" s="14" t="s">
        <v>42</v>
      </c>
      <c r="AX404" s="14" t="s">
        <v>88</v>
      </c>
      <c r="AY404" s="263" t="s">
        <v>158</v>
      </c>
    </row>
    <row r="405" s="1" customFormat="1" ht="16.5" customHeight="1">
      <c r="B405" s="39"/>
      <c r="C405" s="219" t="s">
        <v>571</v>
      </c>
      <c r="D405" s="219" t="s">
        <v>160</v>
      </c>
      <c r="E405" s="220" t="s">
        <v>596</v>
      </c>
      <c r="F405" s="221" t="s">
        <v>597</v>
      </c>
      <c r="G405" s="222" t="s">
        <v>181</v>
      </c>
      <c r="H405" s="223">
        <v>25</v>
      </c>
      <c r="I405" s="224"/>
      <c r="J405" s="225">
        <f>ROUND(I405*H405,2)</f>
        <v>0</v>
      </c>
      <c r="K405" s="221" t="s">
        <v>164</v>
      </c>
      <c r="L405" s="44"/>
      <c r="M405" s="226" t="s">
        <v>79</v>
      </c>
      <c r="N405" s="227" t="s">
        <v>51</v>
      </c>
      <c r="O405" s="80"/>
      <c r="P405" s="228">
        <f>O405*H405</f>
        <v>0</v>
      </c>
      <c r="Q405" s="228">
        <v>8.0000000000000007E-05</v>
      </c>
      <c r="R405" s="228">
        <f>Q405*H405</f>
        <v>0.002</v>
      </c>
      <c r="S405" s="228">
        <v>0</v>
      </c>
      <c r="T405" s="229">
        <f>S405*H405</f>
        <v>0</v>
      </c>
      <c r="AR405" s="17" t="s">
        <v>256</v>
      </c>
      <c r="AT405" s="17" t="s">
        <v>160</v>
      </c>
      <c r="AU405" s="17" t="s">
        <v>90</v>
      </c>
      <c r="AY405" s="17" t="s">
        <v>158</v>
      </c>
      <c r="BE405" s="230">
        <f>IF(N405="základní",J405,0)</f>
        <v>0</v>
      </c>
      <c r="BF405" s="230">
        <f>IF(N405="snížená",J405,0)</f>
        <v>0</v>
      </c>
      <c r="BG405" s="230">
        <f>IF(N405="zákl. přenesená",J405,0)</f>
        <v>0</v>
      </c>
      <c r="BH405" s="230">
        <f>IF(N405="sníž. přenesená",J405,0)</f>
        <v>0</v>
      </c>
      <c r="BI405" s="230">
        <f>IF(N405="nulová",J405,0)</f>
        <v>0</v>
      </c>
      <c r="BJ405" s="17" t="s">
        <v>88</v>
      </c>
      <c r="BK405" s="230">
        <f>ROUND(I405*H405,2)</f>
        <v>0</v>
      </c>
      <c r="BL405" s="17" t="s">
        <v>256</v>
      </c>
      <c r="BM405" s="17" t="s">
        <v>1294</v>
      </c>
    </row>
    <row r="406" s="12" customFormat="1">
      <c r="B406" s="231"/>
      <c r="C406" s="232"/>
      <c r="D406" s="233" t="s">
        <v>166</v>
      </c>
      <c r="E406" s="234" t="s">
        <v>79</v>
      </c>
      <c r="F406" s="235" t="s">
        <v>110</v>
      </c>
      <c r="G406" s="232"/>
      <c r="H406" s="234" t="s">
        <v>79</v>
      </c>
      <c r="I406" s="236"/>
      <c r="J406" s="232"/>
      <c r="K406" s="232"/>
      <c r="L406" s="237"/>
      <c r="M406" s="238"/>
      <c r="N406" s="239"/>
      <c r="O406" s="239"/>
      <c r="P406" s="239"/>
      <c r="Q406" s="239"/>
      <c r="R406" s="239"/>
      <c r="S406" s="239"/>
      <c r="T406" s="240"/>
      <c r="AT406" s="241" t="s">
        <v>166</v>
      </c>
      <c r="AU406" s="241" t="s">
        <v>90</v>
      </c>
      <c r="AV406" s="12" t="s">
        <v>88</v>
      </c>
      <c r="AW406" s="12" t="s">
        <v>42</v>
      </c>
      <c r="AX406" s="12" t="s">
        <v>81</v>
      </c>
      <c r="AY406" s="241" t="s">
        <v>158</v>
      </c>
    </row>
    <row r="407" s="12" customFormat="1">
      <c r="B407" s="231"/>
      <c r="C407" s="232"/>
      <c r="D407" s="233" t="s">
        <v>166</v>
      </c>
      <c r="E407" s="234" t="s">
        <v>79</v>
      </c>
      <c r="F407" s="235" t="s">
        <v>167</v>
      </c>
      <c r="G407" s="232"/>
      <c r="H407" s="234" t="s">
        <v>79</v>
      </c>
      <c r="I407" s="236"/>
      <c r="J407" s="232"/>
      <c r="K407" s="232"/>
      <c r="L407" s="237"/>
      <c r="M407" s="238"/>
      <c r="N407" s="239"/>
      <c r="O407" s="239"/>
      <c r="P407" s="239"/>
      <c r="Q407" s="239"/>
      <c r="R407" s="239"/>
      <c r="S407" s="239"/>
      <c r="T407" s="240"/>
      <c r="AT407" s="241" t="s">
        <v>166</v>
      </c>
      <c r="AU407" s="241" t="s">
        <v>90</v>
      </c>
      <c r="AV407" s="12" t="s">
        <v>88</v>
      </c>
      <c r="AW407" s="12" t="s">
        <v>42</v>
      </c>
      <c r="AX407" s="12" t="s">
        <v>81</v>
      </c>
      <c r="AY407" s="241" t="s">
        <v>158</v>
      </c>
    </row>
    <row r="408" s="13" customFormat="1">
      <c r="B408" s="242"/>
      <c r="C408" s="243"/>
      <c r="D408" s="233" t="s">
        <v>166</v>
      </c>
      <c r="E408" s="244" t="s">
        <v>79</v>
      </c>
      <c r="F408" s="245" t="s">
        <v>1295</v>
      </c>
      <c r="G408" s="243"/>
      <c r="H408" s="246">
        <v>25</v>
      </c>
      <c r="I408" s="247"/>
      <c r="J408" s="243"/>
      <c r="K408" s="243"/>
      <c r="L408" s="248"/>
      <c r="M408" s="249"/>
      <c r="N408" s="250"/>
      <c r="O408" s="250"/>
      <c r="P408" s="250"/>
      <c r="Q408" s="250"/>
      <c r="R408" s="250"/>
      <c r="S408" s="250"/>
      <c r="T408" s="251"/>
      <c r="AT408" s="252" t="s">
        <v>166</v>
      </c>
      <c r="AU408" s="252" t="s">
        <v>90</v>
      </c>
      <c r="AV408" s="13" t="s">
        <v>90</v>
      </c>
      <c r="AW408" s="13" t="s">
        <v>42</v>
      </c>
      <c r="AX408" s="13" t="s">
        <v>81</v>
      </c>
      <c r="AY408" s="252" t="s">
        <v>158</v>
      </c>
    </row>
    <row r="409" s="14" customFormat="1">
      <c r="B409" s="253"/>
      <c r="C409" s="254"/>
      <c r="D409" s="233" t="s">
        <v>166</v>
      </c>
      <c r="E409" s="255" t="s">
        <v>79</v>
      </c>
      <c r="F409" s="256" t="s">
        <v>170</v>
      </c>
      <c r="G409" s="254"/>
      <c r="H409" s="257">
        <v>25</v>
      </c>
      <c r="I409" s="258"/>
      <c r="J409" s="254"/>
      <c r="K409" s="254"/>
      <c r="L409" s="259"/>
      <c r="M409" s="260"/>
      <c r="N409" s="261"/>
      <c r="O409" s="261"/>
      <c r="P409" s="261"/>
      <c r="Q409" s="261"/>
      <c r="R409" s="261"/>
      <c r="S409" s="261"/>
      <c r="T409" s="262"/>
      <c r="AT409" s="263" t="s">
        <v>166</v>
      </c>
      <c r="AU409" s="263" t="s">
        <v>90</v>
      </c>
      <c r="AV409" s="14" t="s">
        <v>100</v>
      </c>
      <c r="AW409" s="14" t="s">
        <v>42</v>
      </c>
      <c r="AX409" s="14" t="s">
        <v>88</v>
      </c>
      <c r="AY409" s="263" t="s">
        <v>158</v>
      </c>
    </row>
    <row r="410" s="1" customFormat="1" ht="16.5" customHeight="1">
      <c r="B410" s="39"/>
      <c r="C410" s="264" t="s">
        <v>575</v>
      </c>
      <c r="D410" s="264" t="s">
        <v>294</v>
      </c>
      <c r="E410" s="265" t="s">
        <v>602</v>
      </c>
      <c r="F410" s="266" t="s">
        <v>603</v>
      </c>
      <c r="G410" s="267" t="s">
        <v>181</v>
      </c>
      <c r="H410" s="268">
        <v>26.25</v>
      </c>
      <c r="I410" s="269"/>
      <c r="J410" s="270">
        <f>ROUND(I410*H410,2)</f>
        <v>0</v>
      </c>
      <c r="K410" s="266" t="s">
        <v>164</v>
      </c>
      <c r="L410" s="271"/>
      <c r="M410" s="272" t="s">
        <v>79</v>
      </c>
      <c r="N410" s="273" t="s">
        <v>51</v>
      </c>
      <c r="O410" s="80"/>
      <c r="P410" s="228">
        <f>O410*H410</f>
        <v>0</v>
      </c>
      <c r="Q410" s="228">
        <v>3.0000000000000001E-05</v>
      </c>
      <c r="R410" s="228">
        <f>Q410*H410</f>
        <v>0.00078750000000000001</v>
      </c>
      <c r="S410" s="228">
        <v>0</v>
      </c>
      <c r="T410" s="229">
        <f>S410*H410</f>
        <v>0</v>
      </c>
      <c r="AR410" s="17" t="s">
        <v>297</v>
      </c>
      <c r="AT410" s="17" t="s">
        <v>294</v>
      </c>
      <c r="AU410" s="17" t="s">
        <v>90</v>
      </c>
      <c r="AY410" s="17" t="s">
        <v>158</v>
      </c>
      <c r="BE410" s="230">
        <f>IF(N410="základní",J410,0)</f>
        <v>0</v>
      </c>
      <c r="BF410" s="230">
        <f>IF(N410="snížená",J410,0)</f>
        <v>0</v>
      </c>
      <c r="BG410" s="230">
        <f>IF(N410="zákl. přenesená",J410,0)</f>
        <v>0</v>
      </c>
      <c r="BH410" s="230">
        <f>IF(N410="sníž. přenesená",J410,0)</f>
        <v>0</v>
      </c>
      <c r="BI410" s="230">
        <f>IF(N410="nulová",J410,0)</f>
        <v>0</v>
      </c>
      <c r="BJ410" s="17" t="s">
        <v>88</v>
      </c>
      <c r="BK410" s="230">
        <f>ROUND(I410*H410,2)</f>
        <v>0</v>
      </c>
      <c r="BL410" s="17" t="s">
        <v>256</v>
      </c>
      <c r="BM410" s="17" t="s">
        <v>1296</v>
      </c>
    </row>
    <row r="411" s="13" customFormat="1">
      <c r="B411" s="242"/>
      <c r="C411" s="243"/>
      <c r="D411" s="233" t="s">
        <v>166</v>
      </c>
      <c r="E411" s="243"/>
      <c r="F411" s="245" t="s">
        <v>1297</v>
      </c>
      <c r="G411" s="243"/>
      <c r="H411" s="246">
        <v>26.25</v>
      </c>
      <c r="I411" s="247"/>
      <c r="J411" s="243"/>
      <c r="K411" s="243"/>
      <c r="L411" s="248"/>
      <c r="M411" s="249"/>
      <c r="N411" s="250"/>
      <c r="O411" s="250"/>
      <c r="P411" s="250"/>
      <c r="Q411" s="250"/>
      <c r="R411" s="250"/>
      <c r="S411" s="250"/>
      <c r="T411" s="251"/>
      <c r="AT411" s="252" t="s">
        <v>166</v>
      </c>
      <c r="AU411" s="252" t="s">
        <v>90</v>
      </c>
      <c r="AV411" s="13" t="s">
        <v>90</v>
      </c>
      <c r="AW411" s="13" t="s">
        <v>4</v>
      </c>
      <c r="AX411" s="13" t="s">
        <v>88</v>
      </c>
      <c r="AY411" s="252" t="s">
        <v>158</v>
      </c>
    </row>
    <row r="412" s="1" customFormat="1" ht="22.5" customHeight="1">
      <c r="B412" s="39"/>
      <c r="C412" s="219" t="s">
        <v>579</v>
      </c>
      <c r="D412" s="219" t="s">
        <v>160</v>
      </c>
      <c r="E412" s="220" t="s">
        <v>611</v>
      </c>
      <c r="F412" s="221" t="s">
        <v>612</v>
      </c>
      <c r="G412" s="222" t="s">
        <v>181</v>
      </c>
      <c r="H412" s="223">
        <v>31.100000000000001</v>
      </c>
      <c r="I412" s="224"/>
      <c r="J412" s="225">
        <f>ROUND(I412*H412,2)</f>
        <v>0</v>
      </c>
      <c r="K412" s="221" t="s">
        <v>164</v>
      </c>
      <c r="L412" s="44"/>
      <c r="M412" s="226" t="s">
        <v>79</v>
      </c>
      <c r="N412" s="227" t="s">
        <v>51</v>
      </c>
      <c r="O412" s="80"/>
      <c r="P412" s="228">
        <f>O412*H412</f>
        <v>0</v>
      </c>
      <c r="Q412" s="228">
        <v>0</v>
      </c>
      <c r="R412" s="228">
        <f>Q412*H412</f>
        <v>0</v>
      </c>
      <c r="S412" s="228">
        <v>0</v>
      </c>
      <c r="T412" s="229">
        <f>S412*H412</f>
        <v>0</v>
      </c>
      <c r="AR412" s="17" t="s">
        <v>256</v>
      </c>
      <c r="AT412" s="17" t="s">
        <v>160</v>
      </c>
      <c r="AU412" s="17" t="s">
        <v>90</v>
      </c>
      <c r="AY412" s="17" t="s">
        <v>158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7" t="s">
        <v>88</v>
      </c>
      <c r="BK412" s="230">
        <f>ROUND(I412*H412,2)</f>
        <v>0</v>
      </c>
      <c r="BL412" s="17" t="s">
        <v>256</v>
      </c>
      <c r="BM412" s="17" t="s">
        <v>1298</v>
      </c>
    </row>
    <row r="413" s="12" customFormat="1">
      <c r="B413" s="231"/>
      <c r="C413" s="232"/>
      <c r="D413" s="233" t="s">
        <v>166</v>
      </c>
      <c r="E413" s="234" t="s">
        <v>79</v>
      </c>
      <c r="F413" s="235" t="s">
        <v>110</v>
      </c>
      <c r="G413" s="232"/>
      <c r="H413" s="234" t="s">
        <v>79</v>
      </c>
      <c r="I413" s="236"/>
      <c r="J413" s="232"/>
      <c r="K413" s="232"/>
      <c r="L413" s="237"/>
      <c r="M413" s="238"/>
      <c r="N413" s="239"/>
      <c r="O413" s="239"/>
      <c r="P413" s="239"/>
      <c r="Q413" s="239"/>
      <c r="R413" s="239"/>
      <c r="S413" s="239"/>
      <c r="T413" s="240"/>
      <c r="AT413" s="241" t="s">
        <v>166</v>
      </c>
      <c r="AU413" s="241" t="s">
        <v>90</v>
      </c>
      <c r="AV413" s="12" t="s">
        <v>88</v>
      </c>
      <c r="AW413" s="12" t="s">
        <v>42</v>
      </c>
      <c r="AX413" s="12" t="s">
        <v>81</v>
      </c>
      <c r="AY413" s="241" t="s">
        <v>158</v>
      </c>
    </row>
    <row r="414" s="12" customFormat="1">
      <c r="B414" s="231"/>
      <c r="C414" s="232"/>
      <c r="D414" s="233" t="s">
        <v>166</v>
      </c>
      <c r="E414" s="234" t="s">
        <v>79</v>
      </c>
      <c r="F414" s="235" t="s">
        <v>167</v>
      </c>
      <c r="G414" s="232"/>
      <c r="H414" s="234" t="s">
        <v>79</v>
      </c>
      <c r="I414" s="236"/>
      <c r="J414" s="232"/>
      <c r="K414" s="232"/>
      <c r="L414" s="237"/>
      <c r="M414" s="238"/>
      <c r="N414" s="239"/>
      <c r="O414" s="239"/>
      <c r="P414" s="239"/>
      <c r="Q414" s="239"/>
      <c r="R414" s="239"/>
      <c r="S414" s="239"/>
      <c r="T414" s="240"/>
      <c r="AT414" s="241" t="s">
        <v>166</v>
      </c>
      <c r="AU414" s="241" t="s">
        <v>90</v>
      </c>
      <c r="AV414" s="12" t="s">
        <v>88</v>
      </c>
      <c r="AW414" s="12" t="s">
        <v>42</v>
      </c>
      <c r="AX414" s="12" t="s">
        <v>81</v>
      </c>
      <c r="AY414" s="241" t="s">
        <v>158</v>
      </c>
    </row>
    <row r="415" s="12" customFormat="1">
      <c r="B415" s="231"/>
      <c r="C415" s="232"/>
      <c r="D415" s="233" t="s">
        <v>166</v>
      </c>
      <c r="E415" s="234" t="s">
        <v>79</v>
      </c>
      <c r="F415" s="235" t="s">
        <v>614</v>
      </c>
      <c r="G415" s="232"/>
      <c r="H415" s="234" t="s">
        <v>79</v>
      </c>
      <c r="I415" s="236"/>
      <c r="J415" s="232"/>
      <c r="K415" s="232"/>
      <c r="L415" s="237"/>
      <c r="M415" s="238"/>
      <c r="N415" s="239"/>
      <c r="O415" s="239"/>
      <c r="P415" s="239"/>
      <c r="Q415" s="239"/>
      <c r="R415" s="239"/>
      <c r="S415" s="239"/>
      <c r="T415" s="240"/>
      <c r="AT415" s="241" t="s">
        <v>166</v>
      </c>
      <c r="AU415" s="241" t="s">
        <v>90</v>
      </c>
      <c r="AV415" s="12" t="s">
        <v>88</v>
      </c>
      <c r="AW415" s="12" t="s">
        <v>42</v>
      </c>
      <c r="AX415" s="12" t="s">
        <v>81</v>
      </c>
      <c r="AY415" s="241" t="s">
        <v>158</v>
      </c>
    </row>
    <row r="416" s="13" customFormat="1">
      <c r="B416" s="242"/>
      <c r="C416" s="243"/>
      <c r="D416" s="233" t="s">
        <v>166</v>
      </c>
      <c r="E416" s="244" t="s">
        <v>79</v>
      </c>
      <c r="F416" s="245" t="s">
        <v>1299</v>
      </c>
      <c r="G416" s="243"/>
      <c r="H416" s="246">
        <v>12</v>
      </c>
      <c r="I416" s="247"/>
      <c r="J416" s="243"/>
      <c r="K416" s="243"/>
      <c r="L416" s="248"/>
      <c r="M416" s="249"/>
      <c r="N416" s="250"/>
      <c r="O416" s="250"/>
      <c r="P416" s="250"/>
      <c r="Q416" s="250"/>
      <c r="R416" s="250"/>
      <c r="S416" s="250"/>
      <c r="T416" s="251"/>
      <c r="AT416" s="252" t="s">
        <v>166</v>
      </c>
      <c r="AU416" s="252" t="s">
        <v>90</v>
      </c>
      <c r="AV416" s="13" t="s">
        <v>90</v>
      </c>
      <c r="AW416" s="13" t="s">
        <v>42</v>
      </c>
      <c r="AX416" s="13" t="s">
        <v>81</v>
      </c>
      <c r="AY416" s="252" t="s">
        <v>158</v>
      </c>
    </row>
    <row r="417" s="12" customFormat="1">
      <c r="B417" s="231"/>
      <c r="C417" s="232"/>
      <c r="D417" s="233" t="s">
        <v>166</v>
      </c>
      <c r="E417" s="234" t="s">
        <v>79</v>
      </c>
      <c r="F417" s="235" t="s">
        <v>1300</v>
      </c>
      <c r="G417" s="232"/>
      <c r="H417" s="234" t="s">
        <v>79</v>
      </c>
      <c r="I417" s="236"/>
      <c r="J417" s="232"/>
      <c r="K417" s="232"/>
      <c r="L417" s="237"/>
      <c r="M417" s="238"/>
      <c r="N417" s="239"/>
      <c r="O417" s="239"/>
      <c r="P417" s="239"/>
      <c r="Q417" s="239"/>
      <c r="R417" s="239"/>
      <c r="S417" s="239"/>
      <c r="T417" s="240"/>
      <c r="AT417" s="241" t="s">
        <v>166</v>
      </c>
      <c r="AU417" s="241" t="s">
        <v>90</v>
      </c>
      <c r="AV417" s="12" t="s">
        <v>88</v>
      </c>
      <c r="AW417" s="12" t="s">
        <v>42</v>
      </c>
      <c r="AX417" s="12" t="s">
        <v>81</v>
      </c>
      <c r="AY417" s="241" t="s">
        <v>158</v>
      </c>
    </row>
    <row r="418" s="13" customFormat="1">
      <c r="B418" s="242"/>
      <c r="C418" s="243"/>
      <c r="D418" s="233" t="s">
        <v>166</v>
      </c>
      <c r="E418" s="244" t="s">
        <v>79</v>
      </c>
      <c r="F418" s="245" t="s">
        <v>1301</v>
      </c>
      <c r="G418" s="243"/>
      <c r="H418" s="246">
        <v>4.5999999999999996</v>
      </c>
      <c r="I418" s="247"/>
      <c r="J418" s="243"/>
      <c r="K418" s="243"/>
      <c r="L418" s="248"/>
      <c r="M418" s="249"/>
      <c r="N418" s="250"/>
      <c r="O418" s="250"/>
      <c r="P418" s="250"/>
      <c r="Q418" s="250"/>
      <c r="R418" s="250"/>
      <c r="S418" s="250"/>
      <c r="T418" s="251"/>
      <c r="AT418" s="252" t="s">
        <v>166</v>
      </c>
      <c r="AU418" s="252" t="s">
        <v>90</v>
      </c>
      <c r="AV418" s="13" t="s">
        <v>90</v>
      </c>
      <c r="AW418" s="13" t="s">
        <v>42</v>
      </c>
      <c r="AX418" s="13" t="s">
        <v>81</v>
      </c>
      <c r="AY418" s="252" t="s">
        <v>158</v>
      </c>
    </row>
    <row r="419" s="12" customFormat="1">
      <c r="B419" s="231"/>
      <c r="C419" s="232"/>
      <c r="D419" s="233" t="s">
        <v>166</v>
      </c>
      <c r="E419" s="234" t="s">
        <v>79</v>
      </c>
      <c r="F419" s="235" t="s">
        <v>553</v>
      </c>
      <c r="G419" s="232"/>
      <c r="H419" s="234" t="s">
        <v>79</v>
      </c>
      <c r="I419" s="236"/>
      <c r="J419" s="232"/>
      <c r="K419" s="232"/>
      <c r="L419" s="237"/>
      <c r="M419" s="238"/>
      <c r="N419" s="239"/>
      <c r="O419" s="239"/>
      <c r="P419" s="239"/>
      <c r="Q419" s="239"/>
      <c r="R419" s="239"/>
      <c r="S419" s="239"/>
      <c r="T419" s="240"/>
      <c r="AT419" s="241" t="s">
        <v>166</v>
      </c>
      <c r="AU419" s="241" t="s">
        <v>90</v>
      </c>
      <c r="AV419" s="12" t="s">
        <v>88</v>
      </c>
      <c r="AW419" s="12" t="s">
        <v>42</v>
      </c>
      <c r="AX419" s="12" t="s">
        <v>81</v>
      </c>
      <c r="AY419" s="241" t="s">
        <v>158</v>
      </c>
    </row>
    <row r="420" s="13" customFormat="1">
      <c r="B420" s="242"/>
      <c r="C420" s="243"/>
      <c r="D420" s="233" t="s">
        <v>166</v>
      </c>
      <c r="E420" s="244" t="s">
        <v>79</v>
      </c>
      <c r="F420" s="245" t="s">
        <v>618</v>
      </c>
      <c r="G420" s="243"/>
      <c r="H420" s="246">
        <v>4.9000000000000004</v>
      </c>
      <c r="I420" s="247"/>
      <c r="J420" s="243"/>
      <c r="K420" s="243"/>
      <c r="L420" s="248"/>
      <c r="M420" s="249"/>
      <c r="N420" s="250"/>
      <c r="O420" s="250"/>
      <c r="P420" s="250"/>
      <c r="Q420" s="250"/>
      <c r="R420" s="250"/>
      <c r="S420" s="250"/>
      <c r="T420" s="251"/>
      <c r="AT420" s="252" t="s">
        <v>166</v>
      </c>
      <c r="AU420" s="252" t="s">
        <v>90</v>
      </c>
      <c r="AV420" s="13" t="s">
        <v>90</v>
      </c>
      <c r="AW420" s="13" t="s">
        <v>42</v>
      </c>
      <c r="AX420" s="13" t="s">
        <v>81</v>
      </c>
      <c r="AY420" s="252" t="s">
        <v>158</v>
      </c>
    </row>
    <row r="421" s="12" customFormat="1">
      <c r="B421" s="231"/>
      <c r="C421" s="232"/>
      <c r="D421" s="233" t="s">
        <v>166</v>
      </c>
      <c r="E421" s="234" t="s">
        <v>79</v>
      </c>
      <c r="F421" s="235" t="s">
        <v>1288</v>
      </c>
      <c r="G421" s="232"/>
      <c r="H421" s="234" t="s">
        <v>79</v>
      </c>
      <c r="I421" s="236"/>
      <c r="J421" s="232"/>
      <c r="K421" s="232"/>
      <c r="L421" s="237"/>
      <c r="M421" s="238"/>
      <c r="N421" s="239"/>
      <c r="O421" s="239"/>
      <c r="P421" s="239"/>
      <c r="Q421" s="239"/>
      <c r="R421" s="239"/>
      <c r="S421" s="239"/>
      <c r="T421" s="240"/>
      <c r="AT421" s="241" t="s">
        <v>166</v>
      </c>
      <c r="AU421" s="241" t="s">
        <v>90</v>
      </c>
      <c r="AV421" s="12" t="s">
        <v>88</v>
      </c>
      <c r="AW421" s="12" t="s">
        <v>42</v>
      </c>
      <c r="AX421" s="12" t="s">
        <v>81</v>
      </c>
      <c r="AY421" s="241" t="s">
        <v>158</v>
      </c>
    </row>
    <row r="422" s="13" customFormat="1">
      <c r="B422" s="242"/>
      <c r="C422" s="243"/>
      <c r="D422" s="233" t="s">
        <v>166</v>
      </c>
      <c r="E422" s="244" t="s">
        <v>79</v>
      </c>
      <c r="F422" s="245" t="s">
        <v>1302</v>
      </c>
      <c r="G422" s="243"/>
      <c r="H422" s="246">
        <v>4.7000000000000002</v>
      </c>
      <c r="I422" s="247"/>
      <c r="J422" s="243"/>
      <c r="K422" s="243"/>
      <c r="L422" s="248"/>
      <c r="M422" s="249"/>
      <c r="N422" s="250"/>
      <c r="O422" s="250"/>
      <c r="P422" s="250"/>
      <c r="Q422" s="250"/>
      <c r="R422" s="250"/>
      <c r="S422" s="250"/>
      <c r="T422" s="251"/>
      <c r="AT422" s="252" t="s">
        <v>166</v>
      </c>
      <c r="AU422" s="252" t="s">
        <v>90</v>
      </c>
      <c r="AV422" s="13" t="s">
        <v>90</v>
      </c>
      <c r="AW422" s="13" t="s">
        <v>42</v>
      </c>
      <c r="AX422" s="13" t="s">
        <v>81</v>
      </c>
      <c r="AY422" s="252" t="s">
        <v>158</v>
      </c>
    </row>
    <row r="423" s="13" customFormat="1">
      <c r="B423" s="242"/>
      <c r="C423" s="243"/>
      <c r="D423" s="233" t="s">
        <v>166</v>
      </c>
      <c r="E423" s="244" t="s">
        <v>79</v>
      </c>
      <c r="F423" s="245" t="s">
        <v>618</v>
      </c>
      <c r="G423" s="243"/>
      <c r="H423" s="246">
        <v>4.9000000000000004</v>
      </c>
      <c r="I423" s="247"/>
      <c r="J423" s="243"/>
      <c r="K423" s="243"/>
      <c r="L423" s="248"/>
      <c r="M423" s="249"/>
      <c r="N423" s="250"/>
      <c r="O423" s="250"/>
      <c r="P423" s="250"/>
      <c r="Q423" s="250"/>
      <c r="R423" s="250"/>
      <c r="S423" s="250"/>
      <c r="T423" s="251"/>
      <c r="AT423" s="252" t="s">
        <v>166</v>
      </c>
      <c r="AU423" s="252" t="s">
        <v>90</v>
      </c>
      <c r="AV423" s="13" t="s">
        <v>90</v>
      </c>
      <c r="AW423" s="13" t="s">
        <v>42</v>
      </c>
      <c r="AX423" s="13" t="s">
        <v>81</v>
      </c>
      <c r="AY423" s="252" t="s">
        <v>158</v>
      </c>
    </row>
    <row r="424" s="14" customFormat="1">
      <c r="B424" s="253"/>
      <c r="C424" s="254"/>
      <c r="D424" s="233" t="s">
        <v>166</v>
      </c>
      <c r="E424" s="255" t="s">
        <v>79</v>
      </c>
      <c r="F424" s="256" t="s">
        <v>170</v>
      </c>
      <c r="G424" s="254"/>
      <c r="H424" s="257">
        <v>31.100000000000001</v>
      </c>
      <c r="I424" s="258"/>
      <c r="J424" s="254"/>
      <c r="K424" s="254"/>
      <c r="L424" s="259"/>
      <c r="M424" s="260"/>
      <c r="N424" s="261"/>
      <c r="O424" s="261"/>
      <c r="P424" s="261"/>
      <c r="Q424" s="261"/>
      <c r="R424" s="261"/>
      <c r="S424" s="261"/>
      <c r="T424" s="262"/>
      <c r="AT424" s="263" t="s">
        <v>166</v>
      </c>
      <c r="AU424" s="263" t="s">
        <v>90</v>
      </c>
      <c r="AV424" s="14" t="s">
        <v>100</v>
      </c>
      <c r="AW424" s="14" t="s">
        <v>42</v>
      </c>
      <c r="AX424" s="14" t="s">
        <v>88</v>
      </c>
      <c r="AY424" s="263" t="s">
        <v>158</v>
      </c>
    </row>
    <row r="425" s="1" customFormat="1" ht="16.5" customHeight="1">
      <c r="B425" s="39"/>
      <c r="C425" s="264" t="s">
        <v>585</v>
      </c>
      <c r="D425" s="264" t="s">
        <v>294</v>
      </c>
      <c r="E425" s="265" t="s">
        <v>1303</v>
      </c>
      <c r="F425" s="266" t="s">
        <v>1304</v>
      </c>
      <c r="G425" s="267" t="s">
        <v>181</v>
      </c>
      <c r="H425" s="268">
        <v>32.655000000000001</v>
      </c>
      <c r="I425" s="269"/>
      <c r="J425" s="270">
        <f>ROUND(I425*H425,2)</f>
        <v>0</v>
      </c>
      <c r="K425" s="266" t="s">
        <v>164</v>
      </c>
      <c r="L425" s="271"/>
      <c r="M425" s="272" t="s">
        <v>79</v>
      </c>
      <c r="N425" s="273" t="s">
        <v>51</v>
      </c>
      <c r="O425" s="80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AR425" s="17" t="s">
        <v>297</v>
      </c>
      <c r="AT425" s="17" t="s">
        <v>294</v>
      </c>
      <c r="AU425" s="17" t="s">
        <v>90</v>
      </c>
      <c r="AY425" s="17" t="s">
        <v>158</v>
      </c>
      <c r="BE425" s="230">
        <f>IF(N425="základní",J425,0)</f>
        <v>0</v>
      </c>
      <c r="BF425" s="230">
        <f>IF(N425="snížená",J425,0)</f>
        <v>0</v>
      </c>
      <c r="BG425" s="230">
        <f>IF(N425="zákl. přenesená",J425,0)</f>
        <v>0</v>
      </c>
      <c r="BH425" s="230">
        <f>IF(N425="sníž. přenesená",J425,0)</f>
        <v>0</v>
      </c>
      <c r="BI425" s="230">
        <f>IF(N425="nulová",J425,0)</f>
        <v>0</v>
      </c>
      <c r="BJ425" s="17" t="s">
        <v>88</v>
      </c>
      <c r="BK425" s="230">
        <f>ROUND(I425*H425,2)</f>
        <v>0</v>
      </c>
      <c r="BL425" s="17" t="s">
        <v>256</v>
      </c>
      <c r="BM425" s="17" t="s">
        <v>1305</v>
      </c>
    </row>
    <row r="426" s="13" customFormat="1">
      <c r="B426" s="242"/>
      <c r="C426" s="243"/>
      <c r="D426" s="233" t="s">
        <v>166</v>
      </c>
      <c r="E426" s="243"/>
      <c r="F426" s="245" t="s">
        <v>1306</v>
      </c>
      <c r="G426" s="243"/>
      <c r="H426" s="246">
        <v>32.655000000000001</v>
      </c>
      <c r="I426" s="247"/>
      <c r="J426" s="243"/>
      <c r="K426" s="243"/>
      <c r="L426" s="248"/>
      <c r="M426" s="249"/>
      <c r="N426" s="250"/>
      <c r="O426" s="250"/>
      <c r="P426" s="250"/>
      <c r="Q426" s="250"/>
      <c r="R426" s="250"/>
      <c r="S426" s="250"/>
      <c r="T426" s="251"/>
      <c r="AT426" s="252" t="s">
        <v>166</v>
      </c>
      <c r="AU426" s="252" t="s">
        <v>90</v>
      </c>
      <c r="AV426" s="13" t="s">
        <v>90</v>
      </c>
      <c r="AW426" s="13" t="s">
        <v>4</v>
      </c>
      <c r="AX426" s="13" t="s">
        <v>88</v>
      </c>
      <c r="AY426" s="252" t="s">
        <v>158</v>
      </c>
    </row>
    <row r="427" s="1" customFormat="1" ht="16.5" customHeight="1">
      <c r="B427" s="39"/>
      <c r="C427" s="219" t="s">
        <v>591</v>
      </c>
      <c r="D427" s="219" t="s">
        <v>160</v>
      </c>
      <c r="E427" s="220" t="s">
        <v>626</v>
      </c>
      <c r="F427" s="221" t="s">
        <v>627</v>
      </c>
      <c r="G427" s="222" t="s">
        <v>163</v>
      </c>
      <c r="H427" s="223">
        <v>17.050000000000001</v>
      </c>
      <c r="I427" s="224"/>
      <c r="J427" s="225">
        <f>ROUND(I427*H427,2)</f>
        <v>0</v>
      </c>
      <c r="K427" s="221" t="s">
        <v>164</v>
      </c>
      <c r="L427" s="44"/>
      <c r="M427" s="226" t="s">
        <v>79</v>
      </c>
      <c r="N427" s="227" t="s">
        <v>51</v>
      </c>
      <c r="O427" s="80"/>
      <c r="P427" s="228">
        <f>O427*H427</f>
        <v>0</v>
      </c>
      <c r="Q427" s="228">
        <v>0</v>
      </c>
      <c r="R427" s="228">
        <f>Q427*H427</f>
        <v>0</v>
      </c>
      <c r="S427" s="228">
        <v>0</v>
      </c>
      <c r="T427" s="229">
        <f>S427*H427</f>
        <v>0</v>
      </c>
      <c r="AR427" s="17" t="s">
        <v>256</v>
      </c>
      <c r="AT427" s="17" t="s">
        <v>160</v>
      </c>
      <c r="AU427" s="17" t="s">
        <v>90</v>
      </c>
      <c r="AY427" s="17" t="s">
        <v>158</v>
      </c>
      <c r="BE427" s="230">
        <f>IF(N427="základní",J427,0)</f>
        <v>0</v>
      </c>
      <c r="BF427" s="230">
        <f>IF(N427="snížená",J427,0)</f>
        <v>0</v>
      </c>
      <c r="BG427" s="230">
        <f>IF(N427="zákl. přenesená",J427,0)</f>
        <v>0</v>
      </c>
      <c r="BH427" s="230">
        <f>IF(N427="sníž. přenesená",J427,0)</f>
        <v>0</v>
      </c>
      <c r="BI427" s="230">
        <f>IF(N427="nulová",J427,0)</f>
        <v>0</v>
      </c>
      <c r="BJ427" s="17" t="s">
        <v>88</v>
      </c>
      <c r="BK427" s="230">
        <f>ROUND(I427*H427,2)</f>
        <v>0</v>
      </c>
      <c r="BL427" s="17" t="s">
        <v>256</v>
      </c>
      <c r="BM427" s="17" t="s">
        <v>1307</v>
      </c>
    </row>
    <row r="428" s="12" customFormat="1">
      <c r="B428" s="231"/>
      <c r="C428" s="232"/>
      <c r="D428" s="233" t="s">
        <v>166</v>
      </c>
      <c r="E428" s="234" t="s">
        <v>79</v>
      </c>
      <c r="F428" s="235" t="s">
        <v>110</v>
      </c>
      <c r="G428" s="232"/>
      <c r="H428" s="234" t="s">
        <v>79</v>
      </c>
      <c r="I428" s="236"/>
      <c r="J428" s="232"/>
      <c r="K428" s="232"/>
      <c r="L428" s="237"/>
      <c r="M428" s="238"/>
      <c r="N428" s="239"/>
      <c r="O428" s="239"/>
      <c r="P428" s="239"/>
      <c r="Q428" s="239"/>
      <c r="R428" s="239"/>
      <c r="S428" s="239"/>
      <c r="T428" s="240"/>
      <c r="AT428" s="241" t="s">
        <v>166</v>
      </c>
      <c r="AU428" s="241" t="s">
        <v>90</v>
      </c>
      <c r="AV428" s="12" t="s">
        <v>88</v>
      </c>
      <c r="AW428" s="12" t="s">
        <v>42</v>
      </c>
      <c r="AX428" s="12" t="s">
        <v>81</v>
      </c>
      <c r="AY428" s="241" t="s">
        <v>158</v>
      </c>
    </row>
    <row r="429" s="12" customFormat="1">
      <c r="B429" s="231"/>
      <c r="C429" s="232"/>
      <c r="D429" s="233" t="s">
        <v>166</v>
      </c>
      <c r="E429" s="234" t="s">
        <v>79</v>
      </c>
      <c r="F429" s="235" t="s">
        <v>167</v>
      </c>
      <c r="G429" s="232"/>
      <c r="H429" s="234" t="s">
        <v>79</v>
      </c>
      <c r="I429" s="236"/>
      <c r="J429" s="232"/>
      <c r="K429" s="232"/>
      <c r="L429" s="237"/>
      <c r="M429" s="238"/>
      <c r="N429" s="239"/>
      <c r="O429" s="239"/>
      <c r="P429" s="239"/>
      <c r="Q429" s="239"/>
      <c r="R429" s="239"/>
      <c r="S429" s="239"/>
      <c r="T429" s="240"/>
      <c r="AT429" s="241" t="s">
        <v>166</v>
      </c>
      <c r="AU429" s="241" t="s">
        <v>90</v>
      </c>
      <c r="AV429" s="12" t="s">
        <v>88</v>
      </c>
      <c r="AW429" s="12" t="s">
        <v>42</v>
      </c>
      <c r="AX429" s="12" t="s">
        <v>81</v>
      </c>
      <c r="AY429" s="241" t="s">
        <v>158</v>
      </c>
    </row>
    <row r="430" s="13" customFormat="1">
      <c r="B430" s="242"/>
      <c r="C430" s="243"/>
      <c r="D430" s="233" t="s">
        <v>166</v>
      </c>
      <c r="E430" s="244" t="s">
        <v>79</v>
      </c>
      <c r="F430" s="245" t="s">
        <v>1133</v>
      </c>
      <c r="G430" s="243"/>
      <c r="H430" s="246">
        <v>12.050000000000001</v>
      </c>
      <c r="I430" s="247"/>
      <c r="J430" s="243"/>
      <c r="K430" s="243"/>
      <c r="L430" s="248"/>
      <c r="M430" s="249"/>
      <c r="N430" s="250"/>
      <c r="O430" s="250"/>
      <c r="P430" s="250"/>
      <c r="Q430" s="250"/>
      <c r="R430" s="250"/>
      <c r="S430" s="250"/>
      <c r="T430" s="251"/>
      <c r="AT430" s="252" t="s">
        <v>166</v>
      </c>
      <c r="AU430" s="252" t="s">
        <v>90</v>
      </c>
      <c r="AV430" s="13" t="s">
        <v>90</v>
      </c>
      <c r="AW430" s="13" t="s">
        <v>42</v>
      </c>
      <c r="AX430" s="13" t="s">
        <v>81</v>
      </c>
      <c r="AY430" s="252" t="s">
        <v>158</v>
      </c>
    </row>
    <row r="431" s="12" customFormat="1">
      <c r="B431" s="231"/>
      <c r="C431" s="232"/>
      <c r="D431" s="233" t="s">
        <v>166</v>
      </c>
      <c r="E431" s="234" t="s">
        <v>79</v>
      </c>
      <c r="F431" s="235" t="s">
        <v>1123</v>
      </c>
      <c r="G431" s="232"/>
      <c r="H431" s="234" t="s">
        <v>79</v>
      </c>
      <c r="I431" s="236"/>
      <c r="J431" s="232"/>
      <c r="K431" s="232"/>
      <c r="L431" s="237"/>
      <c r="M431" s="238"/>
      <c r="N431" s="239"/>
      <c r="O431" s="239"/>
      <c r="P431" s="239"/>
      <c r="Q431" s="239"/>
      <c r="R431" s="239"/>
      <c r="S431" s="239"/>
      <c r="T431" s="240"/>
      <c r="AT431" s="241" t="s">
        <v>166</v>
      </c>
      <c r="AU431" s="241" t="s">
        <v>90</v>
      </c>
      <c r="AV431" s="12" t="s">
        <v>88</v>
      </c>
      <c r="AW431" s="12" t="s">
        <v>42</v>
      </c>
      <c r="AX431" s="12" t="s">
        <v>81</v>
      </c>
      <c r="AY431" s="241" t="s">
        <v>158</v>
      </c>
    </row>
    <row r="432" s="12" customFormat="1">
      <c r="B432" s="231"/>
      <c r="C432" s="232"/>
      <c r="D432" s="233" t="s">
        <v>166</v>
      </c>
      <c r="E432" s="234" t="s">
        <v>79</v>
      </c>
      <c r="F432" s="235" t="s">
        <v>1288</v>
      </c>
      <c r="G432" s="232"/>
      <c r="H432" s="234" t="s">
        <v>79</v>
      </c>
      <c r="I432" s="236"/>
      <c r="J432" s="232"/>
      <c r="K432" s="232"/>
      <c r="L432" s="237"/>
      <c r="M432" s="238"/>
      <c r="N432" s="239"/>
      <c r="O432" s="239"/>
      <c r="P432" s="239"/>
      <c r="Q432" s="239"/>
      <c r="R432" s="239"/>
      <c r="S432" s="239"/>
      <c r="T432" s="240"/>
      <c r="AT432" s="241" t="s">
        <v>166</v>
      </c>
      <c r="AU432" s="241" t="s">
        <v>90</v>
      </c>
      <c r="AV432" s="12" t="s">
        <v>88</v>
      </c>
      <c r="AW432" s="12" t="s">
        <v>42</v>
      </c>
      <c r="AX432" s="12" t="s">
        <v>81</v>
      </c>
      <c r="AY432" s="241" t="s">
        <v>158</v>
      </c>
    </row>
    <row r="433" s="13" customFormat="1">
      <c r="B433" s="242"/>
      <c r="C433" s="243"/>
      <c r="D433" s="233" t="s">
        <v>166</v>
      </c>
      <c r="E433" s="244" t="s">
        <v>79</v>
      </c>
      <c r="F433" s="245" t="s">
        <v>323</v>
      </c>
      <c r="G433" s="243"/>
      <c r="H433" s="246">
        <v>5</v>
      </c>
      <c r="I433" s="247"/>
      <c r="J433" s="243"/>
      <c r="K433" s="243"/>
      <c r="L433" s="248"/>
      <c r="M433" s="249"/>
      <c r="N433" s="250"/>
      <c r="O433" s="250"/>
      <c r="P433" s="250"/>
      <c r="Q433" s="250"/>
      <c r="R433" s="250"/>
      <c r="S433" s="250"/>
      <c r="T433" s="251"/>
      <c r="AT433" s="252" t="s">
        <v>166</v>
      </c>
      <c r="AU433" s="252" t="s">
        <v>90</v>
      </c>
      <c r="AV433" s="13" t="s">
        <v>90</v>
      </c>
      <c r="AW433" s="13" t="s">
        <v>42</v>
      </c>
      <c r="AX433" s="13" t="s">
        <v>81</v>
      </c>
      <c r="AY433" s="252" t="s">
        <v>158</v>
      </c>
    </row>
    <row r="434" s="14" customFormat="1">
      <c r="B434" s="253"/>
      <c r="C434" s="254"/>
      <c r="D434" s="233" t="s">
        <v>166</v>
      </c>
      <c r="E434" s="255" t="s">
        <v>79</v>
      </c>
      <c r="F434" s="256" t="s">
        <v>170</v>
      </c>
      <c r="G434" s="254"/>
      <c r="H434" s="257">
        <v>17.050000000000001</v>
      </c>
      <c r="I434" s="258"/>
      <c r="J434" s="254"/>
      <c r="K434" s="254"/>
      <c r="L434" s="259"/>
      <c r="M434" s="260"/>
      <c r="N434" s="261"/>
      <c r="O434" s="261"/>
      <c r="P434" s="261"/>
      <c r="Q434" s="261"/>
      <c r="R434" s="261"/>
      <c r="S434" s="261"/>
      <c r="T434" s="262"/>
      <c r="AT434" s="263" t="s">
        <v>166</v>
      </c>
      <c r="AU434" s="263" t="s">
        <v>90</v>
      </c>
      <c r="AV434" s="14" t="s">
        <v>100</v>
      </c>
      <c r="AW434" s="14" t="s">
        <v>42</v>
      </c>
      <c r="AX434" s="14" t="s">
        <v>88</v>
      </c>
      <c r="AY434" s="263" t="s">
        <v>158</v>
      </c>
    </row>
    <row r="435" s="1" customFormat="1" ht="16.5" customHeight="1">
      <c r="B435" s="39"/>
      <c r="C435" s="264" t="s">
        <v>595</v>
      </c>
      <c r="D435" s="264" t="s">
        <v>294</v>
      </c>
      <c r="E435" s="265" t="s">
        <v>630</v>
      </c>
      <c r="F435" s="266" t="s">
        <v>631</v>
      </c>
      <c r="G435" s="267" t="s">
        <v>163</v>
      </c>
      <c r="H435" s="268">
        <v>17.902999999999999</v>
      </c>
      <c r="I435" s="269"/>
      <c r="J435" s="270">
        <f>ROUND(I435*H435,2)</f>
        <v>0</v>
      </c>
      <c r="K435" s="266" t="s">
        <v>164</v>
      </c>
      <c r="L435" s="271"/>
      <c r="M435" s="272" t="s">
        <v>79</v>
      </c>
      <c r="N435" s="273" t="s">
        <v>51</v>
      </c>
      <c r="O435" s="80"/>
      <c r="P435" s="228">
        <f>O435*H435</f>
        <v>0</v>
      </c>
      <c r="Q435" s="228">
        <v>0</v>
      </c>
      <c r="R435" s="228">
        <f>Q435*H435</f>
        <v>0</v>
      </c>
      <c r="S435" s="228">
        <v>0</v>
      </c>
      <c r="T435" s="229">
        <f>S435*H435</f>
        <v>0</v>
      </c>
      <c r="AR435" s="17" t="s">
        <v>297</v>
      </c>
      <c r="AT435" s="17" t="s">
        <v>294</v>
      </c>
      <c r="AU435" s="17" t="s">
        <v>90</v>
      </c>
      <c r="AY435" s="17" t="s">
        <v>158</v>
      </c>
      <c r="BE435" s="230">
        <f>IF(N435="základní",J435,0)</f>
        <v>0</v>
      </c>
      <c r="BF435" s="230">
        <f>IF(N435="snížená",J435,0)</f>
        <v>0</v>
      </c>
      <c r="BG435" s="230">
        <f>IF(N435="zákl. přenesená",J435,0)</f>
        <v>0</v>
      </c>
      <c r="BH435" s="230">
        <f>IF(N435="sníž. přenesená",J435,0)</f>
        <v>0</v>
      </c>
      <c r="BI435" s="230">
        <f>IF(N435="nulová",J435,0)</f>
        <v>0</v>
      </c>
      <c r="BJ435" s="17" t="s">
        <v>88</v>
      </c>
      <c r="BK435" s="230">
        <f>ROUND(I435*H435,2)</f>
        <v>0</v>
      </c>
      <c r="BL435" s="17" t="s">
        <v>256</v>
      </c>
      <c r="BM435" s="17" t="s">
        <v>1308</v>
      </c>
    </row>
    <row r="436" s="13" customFormat="1">
      <c r="B436" s="242"/>
      <c r="C436" s="243"/>
      <c r="D436" s="233" t="s">
        <v>166</v>
      </c>
      <c r="E436" s="243"/>
      <c r="F436" s="245" t="s">
        <v>1309</v>
      </c>
      <c r="G436" s="243"/>
      <c r="H436" s="246">
        <v>17.902999999999999</v>
      </c>
      <c r="I436" s="247"/>
      <c r="J436" s="243"/>
      <c r="K436" s="243"/>
      <c r="L436" s="248"/>
      <c r="M436" s="249"/>
      <c r="N436" s="250"/>
      <c r="O436" s="250"/>
      <c r="P436" s="250"/>
      <c r="Q436" s="250"/>
      <c r="R436" s="250"/>
      <c r="S436" s="250"/>
      <c r="T436" s="251"/>
      <c r="AT436" s="252" t="s">
        <v>166</v>
      </c>
      <c r="AU436" s="252" t="s">
        <v>90</v>
      </c>
      <c r="AV436" s="13" t="s">
        <v>90</v>
      </c>
      <c r="AW436" s="13" t="s">
        <v>4</v>
      </c>
      <c r="AX436" s="13" t="s">
        <v>88</v>
      </c>
      <c r="AY436" s="252" t="s">
        <v>158</v>
      </c>
    </row>
    <row r="437" s="1" customFormat="1" ht="16.5" customHeight="1">
      <c r="B437" s="39"/>
      <c r="C437" s="219" t="s">
        <v>601</v>
      </c>
      <c r="D437" s="219" t="s">
        <v>160</v>
      </c>
      <c r="E437" s="220" t="s">
        <v>635</v>
      </c>
      <c r="F437" s="221" t="s">
        <v>636</v>
      </c>
      <c r="G437" s="222" t="s">
        <v>163</v>
      </c>
      <c r="H437" s="223">
        <v>69.359999999999999</v>
      </c>
      <c r="I437" s="224"/>
      <c r="J437" s="225">
        <f>ROUND(I437*H437,2)</f>
        <v>0</v>
      </c>
      <c r="K437" s="221" t="s">
        <v>164</v>
      </c>
      <c r="L437" s="44"/>
      <c r="M437" s="226" t="s">
        <v>79</v>
      </c>
      <c r="N437" s="227" t="s">
        <v>51</v>
      </c>
      <c r="O437" s="80"/>
      <c r="P437" s="228">
        <f>O437*H437</f>
        <v>0</v>
      </c>
      <c r="Q437" s="228">
        <v>0.00020000000000000001</v>
      </c>
      <c r="R437" s="228">
        <f>Q437*H437</f>
        <v>0.013872000000000001</v>
      </c>
      <c r="S437" s="228">
        <v>0</v>
      </c>
      <c r="T437" s="229">
        <f>S437*H437</f>
        <v>0</v>
      </c>
      <c r="AR437" s="17" t="s">
        <v>256</v>
      </c>
      <c r="AT437" s="17" t="s">
        <v>160</v>
      </c>
      <c r="AU437" s="17" t="s">
        <v>90</v>
      </c>
      <c r="AY437" s="17" t="s">
        <v>158</v>
      </c>
      <c r="BE437" s="230">
        <f>IF(N437="základní",J437,0)</f>
        <v>0</v>
      </c>
      <c r="BF437" s="230">
        <f>IF(N437="snížená",J437,0)</f>
        <v>0</v>
      </c>
      <c r="BG437" s="230">
        <f>IF(N437="zákl. přenesená",J437,0)</f>
        <v>0</v>
      </c>
      <c r="BH437" s="230">
        <f>IF(N437="sníž. přenesená",J437,0)</f>
        <v>0</v>
      </c>
      <c r="BI437" s="230">
        <f>IF(N437="nulová",J437,0)</f>
        <v>0</v>
      </c>
      <c r="BJ437" s="17" t="s">
        <v>88</v>
      </c>
      <c r="BK437" s="230">
        <f>ROUND(I437*H437,2)</f>
        <v>0</v>
      </c>
      <c r="BL437" s="17" t="s">
        <v>256</v>
      </c>
      <c r="BM437" s="17" t="s">
        <v>1310</v>
      </c>
    </row>
    <row r="438" s="12" customFormat="1">
      <c r="B438" s="231"/>
      <c r="C438" s="232"/>
      <c r="D438" s="233" t="s">
        <v>166</v>
      </c>
      <c r="E438" s="234" t="s">
        <v>79</v>
      </c>
      <c r="F438" s="235" t="s">
        <v>110</v>
      </c>
      <c r="G438" s="232"/>
      <c r="H438" s="234" t="s">
        <v>79</v>
      </c>
      <c r="I438" s="236"/>
      <c r="J438" s="232"/>
      <c r="K438" s="232"/>
      <c r="L438" s="237"/>
      <c r="M438" s="238"/>
      <c r="N438" s="239"/>
      <c r="O438" s="239"/>
      <c r="P438" s="239"/>
      <c r="Q438" s="239"/>
      <c r="R438" s="239"/>
      <c r="S438" s="239"/>
      <c r="T438" s="240"/>
      <c r="AT438" s="241" t="s">
        <v>166</v>
      </c>
      <c r="AU438" s="241" t="s">
        <v>90</v>
      </c>
      <c r="AV438" s="12" t="s">
        <v>88</v>
      </c>
      <c r="AW438" s="12" t="s">
        <v>42</v>
      </c>
      <c r="AX438" s="12" t="s">
        <v>81</v>
      </c>
      <c r="AY438" s="241" t="s">
        <v>158</v>
      </c>
    </row>
    <row r="439" s="12" customFormat="1">
      <c r="B439" s="231"/>
      <c r="C439" s="232"/>
      <c r="D439" s="233" t="s">
        <v>166</v>
      </c>
      <c r="E439" s="234" t="s">
        <v>79</v>
      </c>
      <c r="F439" s="235" t="s">
        <v>167</v>
      </c>
      <c r="G439" s="232"/>
      <c r="H439" s="234" t="s">
        <v>79</v>
      </c>
      <c r="I439" s="236"/>
      <c r="J439" s="232"/>
      <c r="K439" s="232"/>
      <c r="L439" s="237"/>
      <c r="M439" s="238"/>
      <c r="N439" s="239"/>
      <c r="O439" s="239"/>
      <c r="P439" s="239"/>
      <c r="Q439" s="239"/>
      <c r="R439" s="239"/>
      <c r="S439" s="239"/>
      <c r="T439" s="240"/>
      <c r="AT439" s="241" t="s">
        <v>166</v>
      </c>
      <c r="AU439" s="241" t="s">
        <v>90</v>
      </c>
      <c r="AV439" s="12" t="s">
        <v>88</v>
      </c>
      <c r="AW439" s="12" t="s">
        <v>42</v>
      </c>
      <c r="AX439" s="12" t="s">
        <v>81</v>
      </c>
      <c r="AY439" s="241" t="s">
        <v>158</v>
      </c>
    </row>
    <row r="440" s="13" customFormat="1">
      <c r="B440" s="242"/>
      <c r="C440" s="243"/>
      <c r="D440" s="233" t="s">
        <v>166</v>
      </c>
      <c r="E440" s="244" t="s">
        <v>79</v>
      </c>
      <c r="F440" s="245" t="s">
        <v>1120</v>
      </c>
      <c r="G440" s="243"/>
      <c r="H440" s="246">
        <v>12.050000000000001</v>
      </c>
      <c r="I440" s="247"/>
      <c r="J440" s="243"/>
      <c r="K440" s="243"/>
      <c r="L440" s="248"/>
      <c r="M440" s="249"/>
      <c r="N440" s="250"/>
      <c r="O440" s="250"/>
      <c r="P440" s="250"/>
      <c r="Q440" s="250"/>
      <c r="R440" s="250"/>
      <c r="S440" s="250"/>
      <c r="T440" s="251"/>
      <c r="AT440" s="252" t="s">
        <v>166</v>
      </c>
      <c r="AU440" s="252" t="s">
        <v>90</v>
      </c>
      <c r="AV440" s="13" t="s">
        <v>90</v>
      </c>
      <c r="AW440" s="13" t="s">
        <v>42</v>
      </c>
      <c r="AX440" s="13" t="s">
        <v>81</v>
      </c>
      <c r="AY440" s="252" t="s">
        <v>158</v>
      </c>
    </row>
    <row r="441" s="13" customFormat="1">
      <c r="B441" s="242"/>
      <c r="C441" s="243"/>
      <c r="D441" s="233" t="s">
        <v>166</v>
      </c>
      <c r="E441" s="244" t="s">
        <v>79</v>
      </c>
      <c r="F441" s="245" t="s">
        <v>1286</v>
      </c>
      <c r="G441" s="243"/>
      <c r="H441" s="246">
        <v>40.299999999999997</v>
      </c>
      <c r="I441" s="247"/>
      <c r="J441" s="243"/>
      <c r="K441" s="243"/>
      <c r="L441" s="248"/>
      <c r="M441" s="249"/>
      <c r="N441" s="250"/>
      <c r="O441" s="250"/>
      <c r="P441" s="250"/>
      <c r="Q441" s="250"/>
      <c r="R441" s="250"/>
      <c r="S441" s="250"/>
      <c r="T441" s="251"/>
      <c r="AT441" s="252" t="s">
        <v>166</v>
      </c>
      <c r="AU441" s="252" t="s">
        <v>90</v>
      </c>
      <c r="AV441" s="13" t="s">
        <v>90</v>
      </c>
      <c r="AW441" s="13" t="s">
        <v>42</v>
      </c>
      <c r="AX441" s="13" t="s">
        <v>81</v>
      </c>
      <c r="AY441" s="252" t="s">
        <v>158</v>
      </c>
    </row>
    <row r="442" s="13" customFormat="1">
      <c r="B442" s="242"/>
      <c r="C442" s="243"/>
      <c r="D442" s="233" t="s">
        <v>166</v>
      </c>
      <c r="E442" s="244" t="s">
        <v>79</v>
      </c>
      <c r="F442" s="245" t="s">
        <v>1287</v>
      </c>
      <c r="G442" s="243"/>
      <c r="H442" s="246">
        <v>7.2599999999999998</v>
      </c>
      <c r="I442" s="247"/>
      <c r="J442" s="243"/>
      <c r="K442" s="243"/>
      <c r="L442" s="248"/>
      <c r="M442" s="249"/>
      <c r="N442" s="250"/>
      <c r="O442" s="250"/>
      <c r="P442" s="250"/>
      <c r="Q442" s="250"/>
      <c r="R442" s="250"/>
      <c r="S442" s="250"/>
      <c r="T442" s="251"/>
      <c r="AT442" s="252" t="s">
        <v>166</v>
      </c>
      <c r="AU442" s="252" t="s">
        <v>90</v>
      </c>
      <c r="AV442" s="13" t="s">
        <v>90</v>
      </c>
      <c r="AW442" s="13" t="s">
        <v>42</v>
      </c>
      <c r="AX442" s="13" t="s">
        <v>81</v>
      </c>
      <c r="AY442" s="252" t="s">
        <v>158</v>
      </c>
    </row>
    <row r="443" s="12" customFormat="1">
      <c r="B443" s="231"/>
      <c r="C443" s="232"/>
      <c r="D443" s="233" t="s">
        <v>166</v>
      </c>
      <c r="E443" s="234" t="s">
        <v>79</v>
      </c>
      <c r="F443" s="235" t="s">
        <v>1123</v>
      </c>
      <c r="G443" s="232"/>
      <c r="H443" s="234" t="s">
        <v>79</v>
      </c>
      <c r="I443" s="236"/>
      <c r="J443" s="232"/>
      <c r="K443" s="232"/>
      <c r="L443" s="237"/>
      <c r="M443" s="238"/>
      <c r="N443" s="239"/>
      <c r="O443" s="239"/>
      <c r="P443" s="239"/>
      <c r="Q443" s="239"/>
      <c r="R443" s="239"/>
      <c r="S443" s="239"/>
      <c r="T443" s="240"/>
      <c r="AT443" s="241" t="s">
        <v>166</v>
      </c>
      <c r="AU443" s="241" t="s">
        <v>90</v>
      </c>
      <c r="AV443" s="12" t="s">
        <v>88</v>
      </c>
      <c r="AW443" s="12" t="s">
        <v>42</v>
      </c>
      <c r="AX443" s="12" t="s">
        <v>81</v>
      </c>
      <c r="AY443" s="241" t="s">
        <v>158</v>
      </c>
    </row>
    <row r="444" s="12" customFormat="1">
      <c r="B444" s="231"/>
      <c r="C444" s="232"/>
      <c r="D444" s="233" t="s">
        <v>166</v>
      </c>
      <c r="E444" s="234" t="s">
        <v>79</v>
      </c>
      <c r="F444" s="235" t="s">
        <v>1288</v>
      </c>
      <c r="G444" s="232"/>
      <c r="H444" s="234" t="s">
        <v>79</v>
      </c>
      <c r="I444" s="236"/>
      <c r="J444" s="232"/>
      <c r="K444" s="232"/>
      <c r="L444" s="237"/>
      <c r="M444" s="238"/>
      <c r="N444" s="239"/>
      <c r="O444" s="239"/>
      <c r="P444" s="239"/>
      <c r="Q444" s="239"/>
      <c r="R444" s="239"/>
      <c r="S444" s="239"/>
      <c r="T444" s="240"/>
      <c r="AT444" s="241" t="s">
        <v>166</v>
      </c>
      <c r="AU444" s="241" t="s">
        <v>90</v>
      </c>
      <c r="AV444" s="12" t="s">
        <v>88</v>
      </c>
      <c r="AW444" s="12" t="s">
        <v>42</v>
      </c>
      <c r="AX444" s="12" t="s">
        <v>81</v>
      </c>
      <c r="AY444" s="241" t="s">
        <v>158</v>
      </c>
    </row>
    <row r="445" s="13" customFormat="1">
      <c r="B445" s="242"/>
      <c r="C445" s="243"/>
      <c r="D445" s="233" t="s">
        <v>166</v>
      </c>
      <c r="E445" s="244" t="s">
        <v>79</v>
      </c>
      <c r="F445" s="245" t="s">
        <v>1289</v>
      </c>
      <c r="G445" s="243"/>
      <c r="H445" s="246">
        <v>9.75</v>
      </c>
      <c r="I445" s="247"/>
      <c r="J445" s="243"/>
      <c r="K445" s="243"/>
      <c r="L445" s="248"/>
      <c r="M445" s="249"/>
      <c r="N445" s="250"/>
      <c r="O445" s="250"/>
      <c r="P445" s="250"/>
      <c r="Q445" s="250"/>
      <c r="R445" s="250"/>
      <c r="S445" s="250"/>
      <c r="T445" s="251"/>
      <c r="AT445" s="252" t="s">
        <v>166</v>
      </c>
      <c r="AU445" s="252" t="s">
        <v>90</v>
      </c>
      <c r="AV445" s="13" t="s">
        <v>90</v>
      </c>
      <c r="AW445" s="13" t="s">
        <v>42</v>
      </c>
      <c r="AX445" s="13" t="s">
        <v>81</v>
      </c>
      <c r="AY445" s="252" t="s">
        <v>158</v>
      </c>
    </row>
    <row r="446" s="14" customFormat="1">
      <c r="B446" s="253"/>
      <c r="C446" s="254"/>
      <c r="D446" s="233" t="s">
        <v>166</v>
      </c>
      <c r="E446" s="255" t="s">
        <v>79</v>
      </c>
      <c r="F446" s="256" t="s">
        <v>170</v>
      </c>
      <c r="G446" s="254"/>
      <c r="H446" s="257">
        <v>69.359999999999985</v>
      </c>
      <c r="I446" s="258"/>
      <c r="J446" s="254"/>
      <c r="K446" s="254"/>
      <c r="L446" s="259"/>
      <c r="M446" s="260"/>
      <c r="N446" s="261"/>
      <c r="O446" s="261"/>
      <c r="P446" s="261"/>
      <c r="Q446" s="261"/>
      <c r="R446" s="261"/>
      <c r="S446" s="261"/>
      <c r="T446" s="262"/>
      <c r="AT446" s="263" t="s">
        <v>166</v>
      </c>
      <c r="AU446" s="263" t="s">
        <v>90</v>
      </c>
      <c r="AV446" s="14" t="s">
        <v>100</v>
      </c>
      <c r="AW446" s="14" t="s">
        <v>42</v>
      </c>
      <c r="AX446" s="14" t="s">
        <v>88</v>
      </c>
      <c r="AY446" s="263" t="s">
        <v>158</v>
      </c>
    </row>
    <row r="447" s="1" customFormat="1" ht="16.5" customHeight="1">
      <c r="B447" s="39"/>
      <c r="C447" s="219" t="s">
        <v>606</v>
      </c>
      <c r="D447" s="219" t="s">
        <v>160</v>
      </c>
      <c r="E447" s="220" t="s">
        <v>647</v>
      </c>
      <c r="F447" s="221" t="s">
        <v>648</v>
      </c>
      <c r="G447" s="222" t="s">
        <v>163</v>
      </c>
      <c r="H447" s="223">
        <v>6.7999999999999998</v>
      </c>
      <c r="I447" s="224"/>
      <c r="J447" s="225">
        <f>ROUND(I447*H447,2)</f>
        <v>0</v>
      </c>
      <c r="K447" s="221" t="s">
        <v>164</v>
      </c>
      <c r="L447" s="44"/>
      <c r="M447" s="226" t="s">
        <v>79</v>
      </c>
      <c r="N447" s="227" t="s">
        <v>51</v>
      </c>
      <c r="O447" s="80"/>
      <c r="P447" s="228">
        <f>O447*H447</f>
        <v>0</v>
      </c>
      <c r="Q447" s="228">
        <v>1.0000000000000001E-05</v>
      </c>
      <c r="R447" s="228">
        <f>Q447*H447</f>
        <v>6.7999999999999999E-05</v>
      </c>
      <c r="S447" s="228">
        <v>0</v>
      </c>
      <c r="T447" s="229">
        <f>S447*H447</f>
        <v>0</v>
      </c>
      <c r="AR447" s="17" t="s">
        <v>256</v>
      </c>
      <c r="AT447" s="17" t="s">
        <v>160</v>
      </c>
      <c r="AU447" s="17" t="s">
        <v>90</v>
      </c>
      <c r="AY447" s="17" t="s">
        <v>158</v>
      </c>
      <c r="BE447" s="230">
        <f>IF(N447="základní",J447,0)</f>
        <v>0</v>
      </c>
      <c r="BF447" s="230">
        <f>IF(N447="snížená",J447,0)</f>
        <v>0</v>
      </c>
      <c r="BG447" s="230">
        <f>IF(N447="zákl. přenesená",J447,0)</f>
        <v>0</v>
      </c>
      <c r="BH447" s="230">
        <f>IF(N447="sníž. přenesená",J447,0)</f>
        <v>0</v>
      </c>
      <c r="BI447" s="230">
        <f>IF(N447="nulová",J447,0)</f>
        <v>0</v>
      </c>
      <c r="BJ447" s="17" t="s">
        <v>88</v>
      </c>
      <c r="BK447" s="230">
        <f>ROUND(I447*H447,2)</f>
        <v>0</v>
      </c>
      <c r="BL447" s="17" t="s">
        <v>256</v>
      </c>
      <c r="BM447" s="17" t="s">
        <v>1311</v>
      </c>
    </row>
    <row r="448" s="12" customFormat="1">
      <c r="B448" s="231"/>
      <c r="C448" s="232"/>
      <c r="D448" s="233" t="s">
        <v>166</v>
      </c>
      <c r="E448" s="234" t="s">
        <v>79</v>
      </c>
      <c r="F448" s="235" t="s">
        <v>553</v>
      </c>
      <c r="G448" s="232"/>
      <c r="H448" s="234" t="s">
        <v>79</v>
      </c>
      <c r="I448" s="236"/>
      <c r="J448" s="232"/>
      <c r="K448" s="232"/>
      <c r="L448" s="237"/>
      <c r="M448" s="238"/>
      <c r="N448" s="239"/>
      <c r="O448" s="239"/>
      <c r="P448" s="239"/>
      <c r="Q448" s="239"/>
      <c r="R448" s="239"/>
      <c r="S448" s="239"/>
      <c r="T448" s="240"/>
      <c r="AT448" s="241" t="s">
        <v>166</v>
      </c>
      <c r="AU448" s="241" t="s">
        <v>90</v>
      </c>
      <c r="AV448" s="12" t="s">
        <v>88</v>
      </c>
      <c r="AW448" s="12" t="s">
        <v>42</v>
      </c>
      <c r="AX448" s="12" t="s">
        <v>81</v>
      </c>
      <c r="AY448" s="241" t="s">
        <v>158</v>
      </c>
    </row>
    <row r="449" s="13" customFormat="1">
      <c r="B449" s="242"/>
      <c r="C449" s="243"/>
      <c r="D449" s="233" t="s">
        <v>166</v>
      </c>
      <c r="E449" s="244" t="s">
        <v>79</v>
      </c>
      <c r="F449" s="245" t="s">
        <v>1312</v>
      </c>
      <c r="G449" s="243"/>
      <c r="H449" s="246">
        <v>3.2000000000000002</v>
      </c>
      <c r="I449" s="247"/>
      <c r="J449" s="243"/>
      <c r="K449" s="243"/>
      <c r="L449" s="248"/>
      <c r="M449" s="249"/>
      <c r="N449" s="250"/>
      <c r="O449" s="250"/>
      <c r="P449" s="250"/>
      <c r="Q449" s="250"/>
      <c r="R449" s="250"/>
      <c r="S449" s="250"/>
      <c r="T449" s="251"/>
      <c r="AT449" s="252" t="s">
        <v>166</v>
      </c>
      <c r="AU449" s="252" t="s">
        <v>90</v>
      </c>
      <c r="AV449" s="13" t="s">
        <v>90</v>
      </c>
      <c r="AW449" s="13" t="s">
        <v>42</v>
      </c>
      <c r="AX449" s="13" t="s">
        <v>81</v>
      </c>
      <c r="AY449" s="252" t="s">
        <v>158</v>
      </c>
    </row>
    <row r="450" s="13" customFormat="1">
      <c r="B450" s="242"/>
      <c r="C450" s="243"/>
      <c r="D450" s="233" t="s">
        <v>166</v>
      </c>
      <c r="E450" s="244" t="s">
        <v>79</v>
      </c>
      <c r="F450" s="245" t="s">
        <v>651</v>
      </c>
      <c r="G450" s="243"/>
      <c r="H450" s="246">
        <v>3.6000000000000001</v>
      </c>
      <c r="I450" s="247"/>
      <c r="J450" s="243"/>
      <c r="K450" s="243"/>
      <c r="L450" s="248"/>
      <c r="M450" s="249"/>
      <c r="N450" s="250"/>
      <c r="O450" s="250"/>
      <c r="P450" s="250"/>
      <c r="Q450" s="250"/>
      <c r="R450" s="250"/>
      <c r="S450" s="250"/>
      <c r="T450" s="251"/>
      <c r="AT450" s="252" t="s">
        <v>166</v>
      </c>
      <c r="AU450" s="252" t="s">
        <v>90</v>
      </c>
      <c r="AV450" s="13" t="s">
        <v>90</v>
      </c>
      <c r="AW450" s="13" t="s">
        <v>42</v>
      </c>
      <c r="AX450" s="13" t="s">
        <v>81</v>
      </c>
      <c r="AY450" s="252" t="s">
        <v>158</v>
      </c>
    </row>
    <row r="451" s="14" customFormat="1">
      <c r="B451" s="253"/>
      <c r="C451" s="254"/>
      <c r="D451" s="233" t="s">
        <v>166</v>
      </c>
      <c r="E451" s="255" t="s">
        <v>79</v>
      </c>
      <c r="F451" s="256" t="s">
        <v>170</v>
      </c>
      <c r="G451" s="254"/>
      <c r="H451" s="257">
        <v>6.8000000000000007</v>
      </c>
      <c r="I451" s="258"/>
      <c r="J451" s="254"/>
      <c r="K451" s="254"/>
      <c r="L451" s="259"/>
      <c r="M451" s="260"/>
      <c r="N451" s="261"/>
      <c r="O451" s="261"/>
      <c r="P451" s="261"/>
      <c r="Q451" s="261"/>
      <c r="R451" s="261"/>
      <c r="S451" s="261"/>
      <c r="T451" s="262"/>
      <c r="AT451" s="263" t="s">
        <v>166</v>
      </c>
      <c r="AU451" s="263" t="s">
        <v>90</v>
      </c>
      <c r="AV451" s="14" t="s">
        <v>100</v>
      </c>
      <c r="AW451" s="14" t="s">
        <v>42</v>
      </c>
      <c r="AX451" s="14" t="s">
        <v>88</v>
      </c>
      <c r="AY451" s="263" t="s">
        <v>158</v>
      </c>
    </row>
    <row r="452" s="1" customFormat="1" ht="16.5" customHeight="1">
      <c r="B452" s="39"/>
      <c r="C452" s="219" t="s">
        <v>610</v>
      </c>
      <c r="D452" s="219" t="s">
        <v>160</v>
      </c>
      <c r="E452" s="220" t="s">
        <v>653</v>
      </c>
      <c r="F452" s="221" t="s">
        <v>654</v>
      </c>
      <c r="G452" s="222" t="s">
        <v>163</v>
      </c>
      <c r="H452" s="223">
        <v>22.050000000000001</v>
      </c>
      <c r="I452" s="224"/>
      <c r="J452" s="225">
        <f>ROUND(I452*H452,2)</f>
        <v>0</v>
      </c>
      <c r="K452" s="221" t="s">
        <v>164</v>
      </c>
      <c r="L452" s="44"/>
      <c r="M452" s="226" t="s">
        <v>79</v>
      </c>
      <c r="N452" s="227" t="s">
        <v>51</v>
      </c>
      <c r="O452" s="80"/>
      <c r="P452" s="228">
        <f>O452*H452</f>
        <v>0</v>
      </c>
      <c r="Q452" s="228">
        <v>1.0000000000000001E-05</v>
      </c>
      <c r="R452" s="228">
        <f>Q452*H452</f>
        <v>0.00022050000000000002</v>
      </c>
      <c r="S452" s="228">
        <v>0</v>
      </c>
      <c r="T452" s="229">
        <f>S452*H452</f>
        <v>0</v>
      </c>
      <c r="AR452" s="17" t="s">
        <v>256</v>
      </c>
      <c r="AT452" s="17" t="s">
        <v>160</v>
      </c>
      <c r="AU452" s="17" t="s">
        <v>90</v>
      </c>
      <c r="AY452" s="17" t="s">
        <v>158</v>
      </c>
      <c r="BE452" s="230">
        <f>IF(N452="základní",J452,0)</f>
        <v>0</v>
      </c>
      <c r="BF452" s="230">
        <f>IF(N452="snížená",J452,0)</f>
        <v>0</v>
      </c>
      <c r="BG452" s="230">
        <f>IF(N452="zákl. přenesená",J452,0)</f>
        <v>0</v>
      </c>
      <c r="BH452" s="230">
        <f>IF(N452="sníž. přenesená",J452,0)</f>
        <v>0</v>
      </c>
      <c r="BI452" s="230">
        <f>IF(N452="nulová",J452,0)</f>
        <v>0</v>
      </c>
      <c r="BJ452" s="17" t="s">
        <v>88</v>
      </c>
      <c r="BK452" s="230">
        <f>ROUND(I452*H452,2)</f>
        <v>0</v>
      </c>
      <c r="BL452" s="17" t="s">
        <v>256</v>
      </c>
      <c r="BM452" s="17" t="s">
        <v>1313</v>
      </c>
    </row>
    <row r="453" s="12" customFormat="1">
      <c r="B453" s="231"/>
      <c r="C453" s="232"/>
      <c r="D453" s="233" t="s">
        <v>166</v>
      </c>
      <c r="E453" s="234" t="s">
        <v>79</v>
      </c>
      <c r="F453" s="235" t="s">
        <v>110</v>
      </c>
      <c r="G453" s="232"/>
      <c r="H453" s="234" t="s">
        <v>79</v>
      </c>
      <c r="I453" s="236"/>
      <c r="J453" s="232"/>
      <c r="K453" s="232"/>
      <c r="L453" s="237"/>
      <c r="M453" s="238"/>
      <c r="N453" s="239"/>
      <c r="O453" s="239"/>
      <c r="P453" s="239"/>
      <c r="Q453" s="239"/>
      <c r="R453" s="239"/>
      <c r="S453" s="239"/>
      <c r="T453" s="240"/>
      <c r="AT453" s="241" t="s">
        <v>166</v>
      </c>
      <c r="AU453" s="241" t="s">
        <v>90</v>
      </c>
      <c r="AV453" s="12" t="s">
        <v>88</v>
      </c>
      <c r="AW453" s="12" t="s">
        <v>42</v>
      </c>
      <c r="AX453" s="12" t="s">
        <v>81</v>
      </c>
      <c r="AY453" s="241" t="s">
        <v>158</v>
      </c>
    </row>
    <row r="454" s="12" customFormat="1">
      <c r="B454" s="231"/>
      <c r="C454" s="232"/>
      <c r="D454" s="233" t="s">
        <v>166</v>
      </c>
      <c r="E454" s="234" t="s">
        <v>79</v>
      </c>
      <c r="F454" s="235" t="s">
        <v>167</v>
      </c>
      <c r="G454" s="232"/>
      <c r="H454" s="234" t="s">
        <v>79</v>
      </c>
      <c r="I454" s="236"/>
      <c r="J454" s="232"/>
      <c r="K454" s="232"/>
      <c r="L454" s="237"/>
      <c r="M454" s="238"/>
      <c r="N454" s="239"/>
      <c r="O454" s="239"/>
      <c r="P454" s="239"/>
      <c r="Q454" s="239"/>
      <c r="R454" s="239"/>
      <c r="S454" s="239"/>
      <c r="T454" s="240"/>
      <c r="AT454" s="241" t="s">
        <v>166</v>
      </c>
      <c r="AU454" s="241" t="s">
        <v>90</v>
      </c>
      <c r="AV454" s="12" t="s">
        <v>88</v>
      </c>
      <c r="AW454" s="12" t="s">
        <v>42</v>
      </c>
      <c r="AX454" s="12" t="s">
        <v>81</v>
      </c>
      <c r="AY454" s="241" t="s">
        <v>158</v>
      </c>
    </row>
    <row r="455" s="13" customFormat="1">
      <c r="B455" s="242"/>
      <c r="C455" s="243"/>
      <c r="D455" s="233" t="s">
        <v>166</v>
      </c>
      <c r="E455" s="244" t="s">
        <v>79</v>
      </c>
      <c r="F455" s="245" t="s">
        <v>1120</v>
      </c>
      <c r="G455" s="243"/>
      <c r="H455" s="246">
        <v>12.050000000000001</v>
      </c>
      <c r="I455" s="247"/>
      <c r="J455" s="243"/>
      <c r="K455" s="243"/>
      <c r="L455" s="248"/>
      <c r="M455" s="249"/>
      <c r="N455" s="250"/>
      <c r="O455" s="250"/>
      <c r="P455" s="250"/>
      <c r="Q455" s="250"/>
      <c r="R455" s="250"/>
      <c r="S455" s="250"/>
      <c r="T455" s="251"/>
      <c r="AT455" s="252" t="s">
        <v>166</v>
      </c>
      <c r="AU455" s="252" t="s">
        <v>90</v>
      </c>
      <c r="AV455" s="13" t="s">
        <v>90</v>
      </c>
      <c r="AW455" s="13" t="s">
        <v>42</v>
      </c>
      <c r="AX455" s="13" t="s">
        <v>81</v>
      </c>
      <c r="AY455" s="252" t="s">
        <v>158</v>
      </c>
    </row>
    <row r="456" s="12" customFormat="1">
      <c r="B456" s="231"/>
      <c r="C456" s="232"/>
      <c r="D456" s="233" t="s">
        <v>166</v>
      </c>
      <c r="E456" s="234" t="s">
        <v>79</v>
      </c>
      <c r="F456" s="235" t="s">
        <v>1123</v>
      </c>
      <c r="G456" s="232"/>
      <c r="H456" s="234" t="s">
        <v>79</v>
      </c>
      <c r="I456" s="236"/>
      <c r="J456" s="232"/>
      <c r="K456" s="232"/>
      <c r="L456" s="237"/>
      <c r="M456" s="238"/>
      <c r="N456" s="239"/>
      <c r="O456" s="239"/>
      <c r="P456" s="239"/>
      <c r="Q456" s="239"/>
      <c r="R456" s="239"/>
      <c r="S456" s="239"/>
      <c r="T456" s="240"/>
      <c r="AT456" s="241" t="s">
        <v>166</v>
      </c>
      <c r="AU456" s="241" t="s">
        <v>90</v>
      </c>
      <c r="AV456" s="12" t="s">
        <v>88</v>
      </c>
      <c r="AW456" s="12" t="s">
        <v>42</v>
      </c>
      <c r="AX456" s="12" t="s">
        <v>81</v>
      </c>
      <c r="AY456" s="241" t="s">
        <v>158</v>
      </c>
    </row>
    <row r="457" s="12" customFormat="1">
      <c r="B457" s="231"/>
      <c r="C457" s="232"/>
      <c r="D457" s="233" t="s">
        <v>166</v>
      </c>
      <c r="E457" s="234" t="s">
        <v>79</v>
      </c>
      <c r="F457" s="235" t="s">
        <v>1288</v>
      </c>
      <c r="G457" s="232"/>
      <c r="H457" s="234" t="s">
        <v>79</v>
      </c>
      <c r="I457" s="236"/>
      <c r="J457" s="232"/>
      <c r="K457" s="232"/>
      <c r="L457" s="237"/>
      <c r="M457" s="238"/>
      <c r="N457" s="239"/>
      <c r="O457" s="239"/>
      <c r="P457" s="239"/>
      <c r="Q457" s="239"/>
      <c r="R457" s="239"/>
      <c r="S457" s="239"/>
      <c r="T457" s="240"/>
      <c r="AT457" s="241" t="s">
        <v>166</v>
      </c>
      <c r="AU457" s="241" t="s">
        <v>90</v>
      </c>
      <c r="AV457" s="12" t="s">
        <v>88</v>
      </c>
      <c r="AW457" s="12" t="s">
        <v>42</v>
      </c>
      <c r="AX457" s="12" t="s">
        <v>81</v>
      </c>
      <c r="AY457" s="241" t="s">
        <v>158</v>
      </c>
    </row>
    <row r="458" s="13" customFormat="1">
      <c r="B458" s="242"/>
      <c r="C458" s="243"/>
      <c r="D458" s="233" t="s">
        <v>166</v>
      </c>
      <c r="E458" s="244" t="s">
        <v>79</v>
      </c>
      <c r="F458" s="245" t="s">
        <v>1124</v>
      </c>
      <c r="G458" s="243"/>
      <c r="H458" s="246">
        <v>10</v>
      </c>
      <c r="I458" s="247"/>
      <c r="J458" s="243"/>
      <c r="K458" s="243"/>
      <c r="L458" s="248"/>
      <c r="M458" s="249"/>
      <c r="N458" s="250"/>
      <c r="O458" s="250"/>
      <c r="P458" s="250"/>
      <c r="Q458" s="250"/>
      <c r="R458" s="250"/>
      <c r="S458" s="250"/>
      <c r="T458" s="251"/>
      <c r="AT458" s="252" t="s">
        <v>166</v>
      </c>
      <c r="AU458" s="252" t="s">
        <v>90</v>
      </c>
      <c r="AV458" s="13" t="s">
        <v>90</v>
      </c>
      <c r="AW458" s="13" t="s">
        <v>42</v>
      </c>
      <c r="AX458" s="13" t="s">
        <v>81</v>
      </c>
      <c r="AY458" s="252" t="s">
        <v>158</v>
      </c>
    </row>
    <row r="459" s="14" customFormat="1">
      <c r="B459" s="253"/>
      <c r="C459" s="254"/>
      <c r="D459" s="233" t="s">
        <v>166</v>
      </c>
      <c r="E459" s="255" t="s">
        <v>79</v>
      </c>
      <c r="F459" s="256" t="s">
        <v>170</v>
      </c>
      <c r="G459" s="254"/>
      <c r="H459" s="257">
        <v>22.050000000000001</v>
      </c>
      <c r="I459" s="258"/>
      <c r="J459" s="254"/>
      <c r="K459" s="254"/>
      <c r="L459" s="259"/>
      <c r="M459" s="260"/>
      <c r="N459" s="261"/>
      <c r="O459" s="261"/>
      <c r="P459" s="261"/>
      <c r="Q459" s="261"/>
      <c r="R459" s="261"/>
      <c r="S459" s="261"/>
      <c r="T459" s="262"/>
      <c r="AT459" s="263" t="s">
        <v>166</v>
      </c>
      <c r="AU459" s="263" t="s">
        <v>90</v>
      </c>
      <c r="AV459" s="14" t="s">
        <v>100</v>
      </c>
      <c r="AW459" s="14" t="s">
        <v>42</v>
      </c>
      <c r="AX459" s="14" t="s">
        <v>88</v>
      </c>
      <c r="AY459" s="263" t="s">
        <v>158</v>
      </c>
    </row>
    <row r="460" s="1" customFormat="1" ht="22.5" customHeight="1">
      <c r="B460" s="39"/>
      <c r="C460" s="219" t="s">
        <v>620</v>
      </c>
      <c r="D460" s="219" t="s">
        <v>160</v>
      </c>
      <c r="E460" s="220" t="s">
        <v>657</v>
      </c>
      <c r="F460" s="221" t="s">
        <v>658</v>
      </c>
      <c r="G460" s="222" t="s">
        <v>163</v>
      </c>
      <c r="H460" s="223">
        <v>69.359999999999999</v>
      </c>
      <c r="I460" s="224"/>
      <c r="J460" s="225">
        <f>ROUND(I460*H460,2)</f>
        <v>0</v>
      </c>
      <c r="K460" s="221" t="s">
        <v>164</v>
      </c>
      <c r="L460" s="44"/>
      <c r="M460" s="226" t="s">
        <v>79</v>
      </c>
      <c r="N460" s="227" t="s">
        <v>51</v>
      </c>
      <c r="O460" s="80"/>
      <c r="P460" s="228">
        <f>O460*H460</f>
        <v>0</v>
      </c>
      <c r="Q460" s="228">
        <v>0.00012999999999999999</v>
      </c>
      <c r="R460" s="228">
        <f>Q460*H460</f>
        <v>0.0090167999999999984</v>
      </c>
      <c r="S460" s="228">
        <v>0</v>
      </c>
      <c r="T460" s="229">
        <f>S460*H460</f>
        <v>0</v>
      </c>
      <c r="AR460" s="17" t="s">
        <v>256</v>
      </c>
      <c r="AT460" s="17" t="s">
        <v>160</v>
      </c>
      <c r="AU460" s="17" t="s">
        <v>90</v>
      </c>
      <c r="AY460" s="17" t="s">
        <v>158</v>
      </c>
      <c r="BE460" s="230">
        <f>IF(N460="základní",J460,0)</f>
        <v>0</v>
      </c>
      <c r="BF460" s="230">
        <f>IF(N460="snížená",J460,0)</f>
        <v>0</v>
      </c>
      <c r="BG460" s="230">
        <f>IF(N460="zákl. přenesená",J460,0)</f>
        <v>0</v>
      </c>
      <c r="BH460" s="230">
        <f>IF(N460="sníž. přenesená",J460,0)</f>
        <v>0</v>
      </c>
      <c r="BI460" s="230">
        <f>IF(N460="nulová",J460,0)</f>
        <v>0</v>
      </c>
      <c r="BJ460" s="17" t="s">
        <v>88</v>
      </c>
      <c r="BK460" s="230">
        <f>ROUND(I460*H460,2)</f>
        <v>0</v>
      </c>
      <c r="BL460" s="17" t="s">
        <v>256</v>
      </c>
      <c r="BM460" s="17" t="s">
        <v>1314</v>
      </c>
    </row>
    <row r="461" s="12" customFormat="1">
      <c r="B461" s="231"/>
      <c r="C461" s="232"/>
      <c r="D461" s="233" t="s">
        <v>166</v>
      </c>
      <c r="E461" s="234" t="s">
        <v>79</v>
      </c>
      <c r="F461" s="235" t="s">
        <v>110</v>
      </c>
      <c r="G461" s="232"/>
      <c r="H461" s="234" t="s">
        <v>79</v>
      </c>
      <c r="I461" s="236"/>
      <c r="J461" s="232"/>
      <c r="K461" s="232"/>
      <c r="L461" s="237"/>
      <c r="M461" s="238"/>
      <c r="N461" s="239"/>
      <c r="O461" s="239"/>
      <c r="P461" s="239"/>
      <c r="Q461" s="239"/>
      <c r="R461" s="239"/>
      <c r="S461" s="239"/>
      <c r="T461" s="240"/>
      <c r="AT461" s="241" t="s">
        <v>166</v>
      </c>
      <c r="AU461" s="241" t="s">
        <v>90</v>
      </c>
      <c r="AV461" s="12" t="s">
        <v>88</v>
      </c>
      <c r="AW461" s="12" t="s">
        <v>42</v>
      </c>
      <c r="AX461" s="12" t="s">
        <v>81</v>
      </c>
      <c r="AY461" s="241" t="s">
        <v>158</v>
      </c>
    </row>
    <row r="462" s="12" customFormat="1">
      <c r="B462" s="231"/>
      <c r="C462" s="232"/>
      <c r="D462" s="233" t="s">
        <v>166</v>
      </c>
      <c r="E462" s="234" t="s">
        <v>79</v>
      </c>
      <c r="F462" s="235" t="s">
        <v>167</v>
      </c>
      <c r="G462" s="232"/>
      <c r="H462" s="234" t="s">
        <v>79</v>
      </c>
      <c r="I462" s="236"/>
      <c r="J462" s="232"/>
      <c r="K462" s="232"/>
      <c r="L462" s="237"/>
      <c r="M462" s="238"/>
      <c r="N462" s="239"/>
      <c r="O462" s="239"/>
      <c r="P462" s="239"/>
      <c r="Q462" s="239"/>
      <c r="R462" s="239"/>
      <c r="S462" s="239"/>
      <c r="T462" s="240"/>
      <c r="AT462" s="241" t="s">
        <v>166</v>
      </c>
      <c r="AU462" s="241" t="s">
        <v>90</v>
      </c>
      <c r="AV462" s="12" t="s">
        <v>88</v>
      </c>
      <c r="AW462" s="12" t="s">
        <v>42</v>
      </c>
      <c r="AX462" s="12" t="s">
        <v>81</v>
      </c>
      <c r="AY462" s="241" t="s">
        <v>158</v>
      </c>
    </row>
    <row r="463" s="13" customFormat="1">
      <c r="B463" s="242"/>
      <c r="C463" s="243"/>
      <c r="D463" s="233" t="s">
        <v>166</v>
      </c>
      <c r="E463" s="244" t="s">
        <v>79</v>
      </c>
      <c r="F463" s="245" t="s">
        <v>1120</v>
      </c>
      <c r="G463" s="243"/>
      <c r="H463" s="246">
        <v>12.050000000000001</v>
      </c>
      <c r="I463" s="247"/>
      <c r="J463" s="243"/>
      <c r="K463" s="243"/>
      <c r="L463" s="248"/>
      <c r="M463" s="249"/>
      <c r="N463" s="250"/>
      <c r="O463" s="250"/>
      <c r="P463" s="250"/>
      <c r="Q463" s="250"/>
      <c r="R463" s="250"/>
      <c r="S463" s="250"/>
      <c r="T463" s="251"/>
      <c r="AT463" s="252" t="s">
        <v>166</v>
      </c>
      <c r="AU463" s="252" t="s">
        <v>90</v>
      </c>
      <c r="AV463" s="13" t="s">
        <v>90</v>
      </c>
      <c r="AW463" s="13" t="s">
        <v>42</v>
      </c>
      <c r="AX463" s="13" t="s">
        <v>81</v>
      </c>
      <c r="AY463" s="252" t="s">
        <v>158</v>
      </c>
    </row>
    <row r="464" s="13" customFormat="1">
      <c r="B464" s="242"/>
      <c r="C464" s="243"/>
      <c r="D464" s="233" t="s">
        <v>166</v>
      </c>
      <c r="E464" s="244" t="s">
        <v>79</v>
      </c>
      <c r="F464" s="245" t="s">
        <v>1286</v>
      </c>
      <c r="G464" s="243"/>
      <c r="H464" s="246">
        <v>40.299999999999997</v>
      </c>
      <c r="I464" s="247"/>
      <c r="J464" s="243"/>
      <c r="K464" s="243"/>
      <c r="L464" s="248"/>
      <c r="M464" s="249"/>
      <c r="N464" s="250"/>
      <c r="O464" s="250"/>
      <c r="P464" s="250"/>
      <c r="Q464" s="250"/>
      <c r="R464" s="250"/>
      <c r="S464" s="250"/>
      <c r="T464" s="251"/>
      <c r="AT464" s="252" t="s">
        <v>166</v>
      </c>
      <c r="AU464" s="252" t="s">
        <v>90</v>
      </c>
      <c r="AV464" s="13" t="s">
        <v>90</v>
      </c>
      <c r="AW464" s="13" t="s">
        <v>42</v>
      </c>
      <c r="AX464" s="13" t="s">
        <v>81</v>
      </c>
      <c r="AY464" s="252" t="s">
        <v>158</v>
      </c>
    </row>
    <row r="465" s="13" customFormat="1">
      <c r="B465" s="242"/>
      <c r="C465" s="243"/>
      <c r="D465" s="233" t="s">
        <v>166</v>
      </c>
      <c r="E465" s="244" t="s">
        <v>79</v>
      </c>
      <c r="F465" s="245" t="s">
        <v>1287</v>
      </c>
      <c r="G465" s="243"/>
      <c r="H465" s="246">
        <v>7.2599999999999998</v>
      </c>
      <c r="I465" s="247"/>
      <c r="J465" s="243"/>
      <c r="K465" s="243"/>
      <c r="L465" s="248"/>
      <c r="M465" s="249"/>
      <c r="N465" s="250"/>
      <c r="O465" s="250"/>
      <c r="P465" s="250"/>
      <c r="Q465" s="250"/>
      <c r="R465" s="250"/>
      <c r="S465" s="250"/>
      <c r="T465" s="251"/>
      <c r="AT465" s="252" t="s">
        <v>166</v>
      </c>
      <c r="AU465" s="252" t="s">
        <v>90</v>
      </c>
      <c r="AV465" s="13" t="s">
        <v>90</v>
      </c>
      <c r="AW465" s="13" t="s">
        <v>42</v>
      </c>
      <c r="AX465" s="13" t="s">
        <v>81</v>
      </c>
      <c r="AY465" s="252" t="s">
        <v>158</v>
      </c>
    </row>
    <row r="466" s="12" customFormat="1">
      <c r="B466" s="231"/>
      <c r="C466" s="232"/>
      <c r="D466" s="233" t="s">
        <v>166</v>
      </c>
      <c r="E466" s="234" t="s">
        <v>79</v>
      </c>
      <c r="F466" s="235" t="s">
        <v>1123</v>
      </c>
      <c r="G466" s="232"/>
      <c r="H466" s="234" t="s">
        <v>79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AT466" s="241" t="s">
        <v>166</v>
      </c>
      <c r="AU466" s="241" t="s">
        <v>90</v>
      </c>
      <c r="AV466" s="12" t="s">
        <v>88</v>
      </c>
      <c r="AW466" s="12" t="s">
        <v>42</v>
      </c>
      <c r="AX466" s="12" t="s">
        <v>81</v>
      </c>
      <c r="AY466" s="241" t="s">
        <v>158</v>
      </c>
    </row>
    <row r="467" s="12" customFormat="1">
      <c r="B467" s="231"/>
      <c r="C467" s="232"/>
      <c r="D467" s="233" t="s">
        <v>166</v>
      </c>
      <c r="E467" s="234" t="s">
        <v>79</v>
      </c>
      <c r="F467" s="235" t="s">
        <v>1288</v>
      </c>
      <c r="G467" s="232"/>
      <c r="H467" s="234" t="s">
        <v>79</v>
      </c>
      <c r="I467" s="236"/>
      <c r="J467" s="232"/>
      <c r="K467" s="232"/>
      <c r="L467" s="237"/>
      <c r="M467" s="238"/>
      <c r="N467" s="239"/>
      <c r="O467" s="239"/>
      <c r="P467" s="239"/>
      <c r="Q467" s="239"/>
      <c r="R467" s="239"/>
      <c r="S467" s="239"/>
      <c r="T467" s="240"/>
      <c r="AT467" s="241" t="s">
        <v>166</v>
      </c>
      <c r="AU467" s="241" t="s">
        <v>90</v>
      </c>
      <c r="AV467" s="12" t="s">
        <v>88</v>
      </c>
      <c r="AW467" s="12" t="s">
        <v>42</v>
      </c>
      <c r="AX467" s="12" t="s">
        <v>81</v>
      </c>
      <c r="AY467" s="241" t="s">
        <v>158</v>
      </c>
    </row>
    <row r="468" s="13" customFormat="1">
      <c r="B468" s="242"/>
      <c r="C468" s="243"/>
      <c r="D468" s="233" t="s">
        <v>166</v>
      </c>
      <c r="E468" s="244" t="s">
        <v>79</v>
      </c>
      <c r="F468" s="245" t="s">
        <v>1289</v>
      </c>
      <c r="G468" s="243"/>
      <c r="H468" s="246">
        <v>9.75</v>
      </c>
      <c r="I468" s="247"/>
      <c r="J468" s="243"/>
      <c r="K468" s="243"/>
      <c r="L468" s="248"/>
      <c r="M468" s="249"/>
      <c r="N468" s="250"/>
      <c r="O468" s="250"/>
      <c r="P468" s="250"/>
      <c r="Q468" s="250"/>
      <c r="R468" s="250"/>
      <c r="S468" s="250"/>
      <c r="T468" s="251"/>
      <c r="AT468" s="252" t="s">
        <v>166</v>
      </c>
      <c r="AU468" s="252" t="s">
        <v>90</v>
      </c>
      <c r="AV468" s="13" t="s">
        <v>90</v>
      </c>
      <c r="AW468" s="13" t="s">
        <v>42</v>
      </c>
      <c r="AX468" s="13" t="s">
        <v>81</v>
      </c>
      <c r="AY468" s="252" t="s">
        <v>158</v>
      </c>
    </row>
    <row r="469" s="14" customFormat="1">
      <c r="B469" s="253"/>
      <c r="C469" s="254"/>
      <c r="D469" s="233" t="s">
        <v>166</v>
      </c>
      <c r="E469" s="255" t="s">
        <v>79</v>
      </c>
      <c r="F469" s="256" t="s">
        <v>170</v>
      </c>
      <c r="G469" s="254"/>
      <c r="H469" s="257">
        <v>69.359999999999985</v>
      </c>
      <c r="I469" s="258"/>
      <c r="J469" s="254"/>
      <c r="K469" s="254"/>
      <c r="L469" s="259"/>
      <c r="M469" s="275"/>
      <c r="N469" s="276"/>
      <c r="O469" s="276"/>
      <c r="P469" s="276"/>
      <c r="Q469" s="276"/>
      <c r="R469" s="276"/>
      <c r="S469" s="276"/>
      <c r="T469" s="277"/>
      <c r="AT469" s="263" t="s">
        <v>166</v>
      </c>
      <c r="AU469" s="263" t="s">
        <v>90</v>
      </c>
      <c r="AV469" s="14" t="s">
        <v>100</v>
      </c>
      <c r="AW469" s="14" t="s">
        <v>42</v>
      </c>
      <c r="AX469" s="14" t="s">
        <v>88</v>
      </c>
      <c r="AY469" s="263" t="s">
        <v>158</v>
      </c>
    </row>
    <row r="470" s="1" customFormat="1" ht="6.96" customHeight="1">
      <c r="B470" s="58"/>
      <c r="C470" s="59"/>
      <c r="D470" s="59"/>
      <c r="E470" s="59"/>
      <c r="F470" s="59"/>
      <c r="G470" s="59"/>
      <c r="H470" s="59"/>
      <c r="I470" s="170"/>
      <c r="J470" s="59"/>
      <c r="K470" s="59"/>
      <c r="L470" s="44"/>
    </row>
  </sheetData>
  <sheetProtection sheet="1" autoFilter="0" formatColumns="0" formatRows="0" objects="1" scenarios="1" spinCount="100000" saltValue="ZuxkDmAbsFl1aiF3D+UiCffblP1SQeYlp1/rtieDL2POSNuoKGZ0aUCNVimkX3njiQShy4Mum0NDeHlm91aDzA==" hashValue="oGGuGiggqFGx19+n9rEfuXhMPx6YuO/tS2L9P/jd3HJabTUOiRURCo/qSfxPbQGwewmwVnP2LeRVmX+qfKT5JA==" algorithmName="SHA-512" password="CC35"/>
  <autoFilter ref="C97:K46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113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90</v>
      </c>
    </row>
    <row r="4" ht="24.96" customHeight="1">
      <c r="B4" s="20"/>
      <c r="D4" s="140" t="s">
        <v>119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Stavební úpravy ZŠ - učebna chemie a WC imobilní, ul. Letců R.A.F., Nymburk</v>
      </c>
      <c r="F7" s="141"/>
      <c r="G7" s="141"/>
      <c r="H7" s="141"/>
      <c r="L7" s="20"/>
    </row>
    <row r="8" ht="12" customHeight="1">
      <c r="B8" s="20"/>
      <c r="D8" s="141" t="s">
        <v>120</v>
      </c>
      <c r="L8" s="20"/>
    </row>
    <row r="9" s="1" customFormat="1" ht="16.5" customHeight="1">
      <c r="B9" s="44"/>
      <c r="E9" s="142" t="s">
        <v>1081</v>
      </c>
      <c r="F9" s="1"/>
      <c r="G9" s="1"/>
      <c r="H9" s="1"/>
      <c r="I9" s="143"/>
      <c r="L9" s="44"/>
    </row>
    <row r="10" s="1" customFormat="1" ht="12" customHeight="1">
      <c r="B10" s="44"/>
      <c r="D10" s="141" t="s">
        <v>122</v>
      </c>
      <c r="I10" s="143"/>
      <c r="L10" s="44"/>
    </row>
    <row r="11" s="1" customFormat="1" ht="36.96" customHeight="1">
      <c r="B11" s="44"/>
      <c r="E11" s="144" t="s">
        <v>664</v>
      </c>
      <c r="F11" s="1"/>
      <c r="G11" s="1"/>
      <c r="H11" s="1"/>
      <c r="I11" s="143"/>
      <c r="L11" s="44"/>
    </row>
    <row r="12" s="1" customFormat="1">
      <c r="B12" s="44"/>
      <c r="I12" s="143"/>
      <c r="L12" s="44"/>
    </row>
    <row r="13" s="1" customFormat="1" ht="12" customHeight="1">
      <c r="B13" s="44"/>
      <c r="D13" s="141" t="s">
        <v>18</v>
      </c>
      <c r="F13" s="17" t="s">
        <v>19</v>
      </c>
      <c r="I13" s="145" t="s">
        <v>20</v>
      </c>
      <c r="J13" s="17" t="s">
        <v>21</v>
      </c>
      <c r="L13" s="44"/>
    </row>
    <row r="14" s="1" customFormat="1" ht="12" customHeight="1">
      <c r="B14" s="44"/>
      <c r="D14" s="141" t="s">
        <v>22</v>
      </c>
      <c r="F14" s="17" t="s">
        <v>1315</v>
      </c>
      <c r="I14" s="145" t="s">
        <v>24</v>
      </c>
      <c r="J14" s="146" t="str">
        <f>'Rekapitulace stavby'!AN8</f>
        <v>12. 11. 2020</v>
      </c>
      <c r="L14" s="44"/>
    </row>
    <row r="15" s="1" customFormat="1" ht="21.84" customHeight="1">
      <c r="B15" s="44"/>
      <c r="D15" s="147" t="s">
        <v>26</v>
      </c>
      <c r="F15" s="148" t="s">
        <v>27</v>
      </c>
      <c r="I15" s="149" t="s">
        <v>28</v>
      </c>
      <c r="J15" s="148" t="s">
        <v>29</v>
      </c>
      <c r="L15" s="44"/>
    </row>
    <row r="16" s="1" customFormat="1" ht="12" customHeight="1">
      <c r="B16" s="44"/>
      <c r="D16" s="141" t="s">
        <v>30</v>
      </c>
      <c r="I16" s="145" t="s">
        <v>31</v>
      </c>
      <c r="J16" s="17" t="s">
        <v>32</v>
      </c>
      <c r="L16" s="44"/>
    </row>
    <row r="17" s="1" customFormat="1" ht="18" customHeight="1">
      <c r="B17" s="44"/>
      <c r="E17" s="17" t="s">
        <v>33</v>
      </c>
      <c r="I17" s="145" t="s">
        <v>34</v>
      </c>
      <c r="J17" s="17" t="s">
        <v>35</v>
      </c>
      <c r="L17" s="44"/>
    </row>
    <row r="18" s="1" customFormat="1" ht="6.96" customHeight="1">
      <c r="B18" s="44"/>
      <c r="I18" s="143"/>
      <c r="L18" s="44"/>
    </row>
    <row r="19" s="1" customFormat="1" ht="12" customHeight="1">
      <c r="B19" s="44"/>
      <c r="D19" s="141" t="s">
        <v>36</v>
      </c>
      <c r="I19" s="145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5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3"/>
      <c r="L21" s="44"/>
    </row>
    <row r="22" s="1" customFormat="1" ht="12" customHeight="1">
      <c r="B22" s="44"/>
      <c r="D22" s="141" t="s">
        <v>38</v>
      </c>
      <c r="I22" s="145" t="s">
        <v>31</v>
      </c>
      <c r="J22" s="17" t="s">
        <v>39</v>
      </c>
      <c r="L22" s="44"/>
    </row>
    <row r="23" s="1" customFormat="1" ht="18" customHeight="1">
      <c r="B23" s="44"/>
      <c r="E23" s="17" t="s">
        <v>40</v>
      </c>
      <c r="I23" s="145" t="s">
        <v>34</v>
      </c>
      <c r="J23" s="17" t="s">
        <v>41</v>
      </c>
      <c r="L23" s="44"/>
    </row>
    <row r="24" s="1" customFormat="1" ht="6.96" customHeight="1">
      <c r="B24" s="44"/>
      <c r="I24" s="143"/>
      <c r="L24" s="44"/>
    </row>
    <row r="25" s="1" customFormat="1" ht="12" customHeight="1">
      <c r="B25" s="44"/>
      <c r="D25" s="141" t="s">
        <v>43</v>
      </c>
      <c r="I25" s="145" t="s">
        <v>31</v>
      </c>
      <c r="J25" s="17" t="s">
        <v>39</v>
      </c>
      <c r="L25" s="44"/>
    </row>
    <row r="26" s="1" customFormat="1" ht="18" customHeight="1">
      <c r="B26" s="44"/>
      <c r="E26" s="17" t="s">
        <v>40</v>
      </c>
      <c r="I26" s="145" t="s">
        <v>34</v>
      </c>
      <c r="J26" s="17" t="s">
        <v>41</v>
      </c>
      <c r="L26" s="44"/>
    </row>
    <row r="27" s="1" customFormat="1" ht="6.96" customHeight="1">
      <c r="B27" s="44"/>
      <c r="I27" s="143"/>
      <c r="L27" s="44"/>
    </row>
    <row r="28" s="1" customFormat="1" ht="12" customHeight="1">
      <c r="B28" s="44"/>
      <c r="D28" s="141" t="s">
        <v>44</v>
      </c>
      <c r="I28" s="143"/>
      <c r="L28" s="44"/>
    </row>
    <row r="29" s="7" customFormat="1" ht="16.5" customHeight="1">
      <c r="B29" s="150"/>
      <c r="E29" s="151" t="s">
        <v>79</v>
      </c>
      <c r="F29" s="151"/>
      <c r="G29" s="151"/>
      <c r="H29" s="151"/>
      <c r="I29" s="152"/>
      <c r="L29" s="150"/>
    </row>
    <row r="30" s="1" customFormat="1" ht="6.96" customHeight="1">
      <c r="B30" s="44"/>
      <c r="I30" s="143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3"/>
      <c r="J31" s="72"/>
      <c r="K31" s="72"/>
      <c r="L31" s="44"/>
    </row>
    <row r="32" s="1" customFormat="1" ht="25.44" customHeight="1">
      <c r="B32" s="44"/>
      <c r="D32" s="154" t="s">
        <v>46</v>
      </c>
      <c r="I32" s="143"/>
      <c r="J32" s="155">
        <f>ROUND(J90,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3"/>
      <c r="J33" s="72"/>
      <c r="K33" s="72"/>
      <c r="L33" s="44"/>
    </row>
    <row r="34" s="1" customFormat="1" ht="14.4" customHeight="1">
      <c r="B34" s="44"/>
      <c r="F34" s="156" t="s">
        <v>48</v>
      </c>
      <c r="I34" s="157" t="s">
        <v>47</v>
      </c>
      <c r="J34" s="156" t="s">
        <v>49</v>
      </c>
      <c r="L34" s="44"/>
    </row>
    <row r="35" s="1" customFormat="1" ht="14.4" customHeight="1">
      <c r="B35" s="44"/>
      <c r="D35" s="141" t="s">
        <v>50</v>
      </c>
      <c r="E35" s="141" t="s">
        <v>51</v>
      </c>
      <c r="F35" s="158">
        <f>ROUND((SUM(BE90:BE133)),  2)</f>
        <v>0</v>
      </c>
      <c r="I35" s="159">
        <v>0.20999999999999999</v>
      </c>
      <c r="J35" s="158">
        <f>ROUND(((SUM(BE90:BE133))*I35),  2)</f>
        <v>0</v>
      </c>
      <c r="L35" s="44"/>
    </row>
    <row r="36" s="1" customFormat="1" ht="14.4" customHeight="1">
      <c r="B36" s="44"/>
      <c r="E36" s="141" t="s">
        <v>52</v>
      </c>
      <c r="F36" s="158">
        <f>ROUND((SUM(BF90:BF133)),  2)</f>
        <v>0</v>
      </c>
      <c r="I36" s="159">
        <v>0.14999999999999999</v>
      </c>
      <c r="J36" s="158">
        <f>ROUND(((SUM(BF90:BF133))*I36),  2)</f>
        <v>0</v>
      </c>
      <c r="L36" s="44"/>
    </row>
    <row r="37" hidden="1" s="1" customFormat="1" ht="14.4" customHeight="1">
      <c r="B37" s="44"/>
      <c r="E37" s="141" t="s">
        <v>53</v>
      </c>
      <c r="F37" s="158">
        <f>ROUND((SUM(BG90:BG133)),  2)</f>
        <v>0</v>
      </c>
      <c r="I37" s="159">
        <v>0.20999999999999999</v>
      </c>
      <c r="J37" s="158">
        <f>0</f>
        <v>0</v>
      </c>
      <c r="L37" s="44"/>
    </row>
    <row r="38" hidden="1" s="1" customFormat="1" ht="14.4" customHeight="1">
      <c r="B38" s="44"/>
      <c r="E38" s="141" t="s">
        <v>54</v>
      </c>
      <c r="F38" s="158">
        <f>ROUND((SUM(BH90:BH133)),  2)</f>
        <v>0</v>
      </c>
      <c r="I38" s="159">
        <v>0.14999999999999999</v>
      </c>
      <c r="J38" s="158">
        <f>0</f>
        <v>0</v>
      </c>
      <c r="L38" s="44"/>
    </row>
    <row r="39" hidden="1" s="1" customFormat="1" ht="14.4" customHeight="1">
      <c r="B39" s="44"/>
      <c r="E39" s="141" t="s">
        <v>55</v>
      </c>
      <c r="F39" s="158">
        <f>ROUND((SUM(BI90:BI133)),  2)</f>
        <v>0</v>
      </c>
      <c r="I39" s="159">
        <v>0</v>
      </c>
      <c r="J39" s="158">
        <f>0</f>
        <v>0</v>
      </c>
      <c r="L39" s="44"/>
    </row>
    <row r="40" s="1" customFormat="1" ht="6.96" customHeight="1">
      <c r="B40" s="44"/>
      <c r="I40" s="143"/>
      <c r="L40" s="44"/>
    </row>
    <row r="41" s="1" customFormat="1" ht="25.44" customHeight="1">
      <c r="B41" s="44"/>
      <c r="C41" s="160"/>
      <c r="D41" s="161" t="s">
        <v>56</v>
      </c>
      <c r="E41" s="162"/>
      <c r="F41" s="162"/>
      <c r="G41" s="163" t="s">
        <v>57</v>
      </c>
      <c r="H41" s="164" t="s">
        <v>58</v>
      </c>
      <c r="I41" s="165"/>
      <c r="J41" s="166">
        <f>SUM(J32:J39)</f>
        <v>0</v>
      </c>
      <c r="K41" s="167"/>
      <c r="L41" s="44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4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4"/>
    </row>
    <row r="47" s="1" customFormat="1" ht="24.96" customHeight="1">
      <c r="B47" s="39"/>
      <c r="C47" s="23" t="s">
        <v>125</v>
      </c>
      <c r="D47" s="40"/>
      <c r="E47" s="40"/>
      <c r="F47" s="40"/>
      <c r="G47" s="40"/>
      <c r="H47" s="40"/>
      <c r="I47" s="143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3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3"/>
      <c r="J49" s="40"/>
      <c r="K49" s="40"/>
      <c r="L49" s="44"/>
    </row>
    <row r="50" s="1" customFormat="1" ht="16.5" customHeight="1">
      <c r="B50" s="39"/>
      <c r="C50" s="40"/>
      <c r="D50" s="40"/>
      <c r="E50" s="174" t="str">
        <f>E7</f>
        <v>Stavební úpravy ZŠ - učebna chemie a WC imobilní, ul. Letců R.A.F., Nymburk</v>
      </c>
      <c r="F50" s="32"/>
      <c r="G50" s="32"/>
      <c r="H50" s="32"/>
      <c r="I50" s="143"/>
      <c r="J50" s="40"/>
      <c r="K50" s="40"/>
      <c r="L50" s="44"/>
    </row>
    <row r="51" ht="12" customHeight="1">
      <c r="B51" s="21"/>
      <c r="C51" s="32" t="s">
        <v>120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9"/>
      <c r="C52" s="40"/>
      <c r="D52" s="40"/>
      <c r="E52" s="174" t="s">
        <v>1081</v>
      </c>
      <c r="F52" s="40"/>
      <c r="G52" s="40"/>
      <c r="H52" s="40"/>
      <c r="I52" s="143"/>
      <c r="J52" s="40"/>
      <c r="K52" s="40"/>
      <c r="L52" s="44"/>
    </row>
    <row r="53" s="1" customFormat="1" ht="12" customHeight="1">
      <c r="B53" s="39"/>
      <c r="C53" s="32" t="s">
        <v>122</v>
      </c>
      <c r="D53" s="40"/>
      <c r="E53" s="40"/>
      <c r="F53" s="40"/>
      <c r="G53" s="40"/>
      <c r="H53" s="40"/>
      <c r="I53" s="143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2 - zdravotní technika</v>
      </c>
      <c r="F54" s="40"/>
      <c r="G54" s="40"/>
      <c r="H54" s="40"/>
      <c r="I54" s="143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3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 xml:space="preserve">ul. Letců R.A.F., Nymburk  </v>
      </c>
      <c r="G56" s="40"/>
      <c r="H56" s="40"/>
      <c r="I56" s="145" t="s">
        <v>24</v>
      </c>
      <c r="J56" s="68" t="str">
        <f>IF(J14="","",J14)</f>
        <v>12. 11. 2020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3"/>
      <c r="J57" s="40"/>
      <c r="K57" s="40"/>
      <c r="L57" s="44"/>
    </row>
    <row r="58" s="1" customFormat="1" ht="24.9" customHeight="1">
      <c r="B58" s="39"/>
      <c r="C58" s="32" t="s">
        <v>30</v>
      </c>
      <c r="D58" s="40"/>
      <c r="E58" s="40"/>
      <c r="F58" s="27" t="str">
        <f>E17</f>
        <v>ZŠ a MŠ Letců R.A.F. 1989 - p.o. Nymburk</v>
      </c>
      <c r="G58" s="40"/>
      <c r="H58" s="40"/>
      <c r="I58" s="145" t="s">
        <v>38</v>
      </c>
      <c r="J58" s="37" t="str">
        <f>E23</f>
        <v xml:space="preserve">S atelier s.r.o., Palackého 920, Náchod   </v>
      </c>
      <c r="K58" s="40"/>
      <c r="L58" s="44"/>
    </row>
    <row r="59" s="1" customFormat="1" ht="24.9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5" t="s">
        <v>43</v>
      </c>
      <c r="J59" s="37" t="str">
        <f>E26</f>
        <v xml:space="preserve">S atelier s.r.o., Palackého 920, Náchod   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3"/>
      <c r="J60" s="40"/>
      <c r="K60" s="40"/>
      <c r="L60" s="44"/>
    </row>
    <row r="61" s="1" customFormat="1" ht="29.28" customHeight="1">
      <c r="B61" s="39"/>
      <c r="C61" s="175" t="s">
        <v>126</v>
      </c>
      <c r="D61" s="176"/>
      <c r="E61" s="176"/>
      <c r="F61" s="176"/>
      <c r="G61" s="176"/>
      <c r="H61" s="176"/>
      <c r="I61" s="177"/>
      <c r="J61" s="178" t="s">
        <v>127</v>
      </c>
      <c r="K61" s="176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3"/>
      <c r="J62" s="40"/>
      <c r="K62" s="40"/>
      <c r="L62" s="44"/>
    </row>
    <row r="63" s="1" customFormat="1" ht="22.8" customHeight="1">
      <c r="B63" s="39"/>
      <c r="C63" s="179" t="s">
        <v>78</v>
      </c>
      <c r="D63" s="40"/>
      <c r="E63" s="40"/>
      <c r="F63" s="40"/>
      <c r="G63" s="40"/>
      <c r="H63" s="40"/>
      <c r="I63" s="143"/>
      <c r="J63" s="98">
        <f>J90</f>
        <v>0</v>
      </c>
      <c r="K63" s="40"/>
      <c r="L63" s="44"/>
      <c r="AU63" s="17" t="s">
        <v>128</v>
      </c>
    </row>
    <row r="64" s="8" customFormat="1" ht="24.96" customHeight="1">
      <c r="B64" s="180"/>
      <c r="C64" s="181"/>
      <c r="D64" s="182" t="s">
        <v>665</v>
      </c>
      <c r="E64" s="183"/>
      <c r="F64" s="183"/>
      <c r="G64" s="183"/>
      <c r="H64" s="183"/>
      <c r="I64" s="184"/>
      <c r="J64" s="185">
        <f>J91</f>
        <v>0</v>
      </c>
      <c r="K64" s="181"/>
      <c r="L64" s="186"/>
    </row>
    <row r="65" s="9" customFormat="1" ht="19.92" customHeight="1">
      <c r="B65" s="187"/>
      <c r="C65" s="122"/>
      <c r="D65" s="188" t="s">
        <v>666</v>
      </c>
      <c r="E65" s="189"/>
      <c r="F65" s="189"/>
      <c r="G65" s="189"/>
      <c r="H65" s="189"/>
      <c r="I65" s="190"/>
      <c r="J65" s="191">
        <f>J92</f>
        <v>0</v>
      </c>
      <c r="K65" s="122"/>
      <c r="L65" s="192"/>
    </row>
    <row r="66" s="9" customFormat="1" ht="19.92" customHeight="1">
      <c r="B66" s="187"/>
      <c r="C66" s="122"/>
      <c r="D66" s="188" t="s">
        <v>667</v>
      </c>
      <c r="E66" s="189"/>
      <c r="F66" s="189"/>
      <c r="G66" s="189"/>
      <c r="H66" s="189"/>
      <c r="I66" s="190"/>
      <c r="J66" s="191">
        <f>J105</f>
        <v>0</v>
      </c>
      <c r="K66" s="122"/>
      <c r="L66" s="192"/>
    </row>
    <row r="67" s="9" customFormat="1" ht="19.92" customHeight="1">
      <c r="B67" s="187"/>
      <c r="C67" s="122"/>
      <c r="D67" s="188" t="s">
        <v>668</v>
      </c>
      <c r="E67" s="189"/>
      <c r="F67" s="189"/>
      <c r="G67" s="189"/>
      <c r="H67" s="189"/>
      <c r="I67" s="190"/>
      <c r="J67" s="191">
        <f>J123</f>
        <v>0</v>
      </c>
      <c r="K67" s="122"/>
      <c r="L67" s="192"/>
    </row>
    <row r="68" s="8" customFormat="1" ht="24.96" customHeight="1">
      <c r="B68" s="180"/>
      <c r="C68" s="181"/>
      <c r="D68" s="182" t="s">
        <v>669</v>
      </c>
      <c r="E68" s="183"/>
      <c r="F68" s="183"/>
      <c r="G68" s="183"/>
      <c r="H68" s="183"/>
      <c r="I68" s="184"/>
      <c r="J68" s="185">
        <f>J132</f>
        <v>0</v>
      </c>
      <c r="K68" s="181"/>
      <c r="L68" s="186"/>
    </row>
    <row r="69" s="1" customFormat="1" ht="21.84" customHeight="1">
      <c r="B69" s="39"/>
      <c r="C69" s="40"/>
      <c r="D69" s="40"/>
      <c r="E69" s="40"/>
      <c r="F69" s="40"/>
      <c r="G69" s="40"/>
      <c r="H69" s="40"/>
      <c r="I69" s="143"/>
      <c r="J69" s="40"/>
      <c r="K69" s="40"/>
      <c r="L69" s="44"/>
    </row>
    <row r="70" s="1" customFormat="1" ht="6.96" customHeight="1">
      <c r="B70" s="58"/>
      <c r="C70" s="59"/>
      <c r="D70" s="59"/>
      <c r="E70" s="59"/>
      <c r="F70" s="59"/>
      <c r="G70" s="59"/>
      <c r="H70" s="59"/>
      <c r="I70" s="170"/>
      <c r="J70" s="59"/>
      <c r="K70" s="59"/>
      <c r="L70" s="44"/>
    </row>
    <row r="74" s="1" customFormat="1" ht="6.96" customHeight="1">
      <c r="B74" s="60"/>
      <c r="C74" s="61"/>
      <c r="D74" s="61"/>
      <c r="E74" s="61"/>
      <c r="F74" s="61"/>
      <c r="G74" s="61"/>
      <c r="H74" s="61"/>
      <c r="I74" s="173"/>
      <c r="J74" s="61"/>
      <c r="K74" s="61"/>
      <c r="L74" s="44"/>
    </row>
    <row r="75" s="1" customFormat="1" ht="24.96" customHeight="1">
      <c r="B75" s="39"/>
      <c r="C75" s="23" t="s">
        <v>143</v>
      </c>
      <c r="D75" s="40"/>
      <c r="E75" s="40"/>
      <c r="F75" s="40"/>
      <c r="G75" s="40"/>
      <c r="H75" s="40"/>
      <c r="I75" s="143"/>
      <c r="J75" s="40"/>
      <c r="K75" s="40"/>
      <c r="L75" s="44"/>
    </row>
    <row r="76" s="1" customFormat="1" ht="6.96" customHeight="1">
      <c r="B76" s="39"/>
      <c r="C76" s="40"/>
      <c r="D76" s="40"/>
      <c r="E76" s="40"/>
      <c r="F76" s="40"/>
      <c r="G76" s="40"/>
      <c r="H76" s="40"/>
      <c r="I76" s="143"/>
      <c r="J76" s="40"/>
      <c r="K76" s="40"/>
      <c r="L76" s="44"/>
    </row>
    <row r="77" s="1" customFormat="1" ht="12" customHeight="1">
      <c r="B77" s="39"/>
      <c r="C77" s="32" t="s">
        <v>16</v>
      </c>
      <c r="D77" s="40"/>
      <c r="E77" s="40"/>
      <c r="F77" s="40"/>
      <c r="G77" s="40"/>
      <c r="H77" s="40"/>
      <c r="I77" s="143"/>
      <c r="J77" s="40"/>
      <c r="K77" s="40"/>
      <c r="L77" s="44"/>
    </row>
    <row r="78" s="1" customFormat="1" ht="16.5" customHeight="1">
      <c r="B78" s="39"/>
      <c r="C78" s="40"/>
      <c r="D78" s="40"/>
      <c r="E78" s="174" t="str">
        <f>E7</f>
        <v>Stavební úpravy ZŠ - učebna chemie a WC imobilní, ul. Letců R.A.F., Nymburk</v>
      </c>
      <c r="F78" s="32"/>
      <c r="G78" s="32"/>
      <c r="H78" s="32"/>
      <c r="I78" s="143"/>
      <c r="J78" s="40"/>
      <c r="K78" s="40"/>
      <c r="L78" s="44"/>
    </row>
    <row r="79" ht="12" customHeight="1">
      <c r="B79" s="21"/>
      <c r="C79" s="32" t="s">
        <v>120</v>
      </c>
      <c r="D79" s="22"/>
      <c r="E79" s="22"/>
      <c r="F79" s="22"/>
      <c r="G79" s="22"/>
      <c r="H79" s="22"/>
      <c r="I79" s="136"/>
      <c r="J79" s="22"/>
      <c r="K79" s="22"/>
      <c r="L79" s="20"/>
    </row>
    <row r="80" s="1" customFormat="1" ht="16.5" customHeight="1">
      <c r="B80" s="39"/>
      <c r="C80" s="40"/>
      <c r="D80" s="40"/>
      <c r="E80" s="174" t="s">
        <v>1081</v>
      </c>
      <c r="F80" s="40"/>
      <c r="G80" s="40"/>
      <c r="H80" s="40"/>
      <c r="I80" s="143"/>
      <c r="J80" s="40"/>
      <c r="K80" s="40"/>
      <c r="L80" s="44"/>
    </row>
    <row r="81" s="1" customFormat="1" ht="12" customHeight="1">
      <c r="B81" s="39"/>
      <c r="C81" s="32" t="s">
        <v>122</v>
      </c>
      <c r="D81" s="40"/>
      <c r="E81" s="40"/>
      <c r="F81" s="40"/>
      <c r="G81" s="40"/>
      <c r="H81" s="40"/>
      <c r="I81" s="143"/>
      <c r="J81" s="40"/>
      <c r="K81" s="40"/>
      <c r="L81" s="44"/>
    </row>
    <row r="82" s="1" customFormat="1" ht="16.5" customHeight="1">
      <c r="B82" s="39"/>
      <c r="C82" s="40"/>
      <c r="D82" s="40"/>
      <c r="E82" s="65" t="str">
        <f>E11</f>
        <v>2 - zdravotní technika</v>
      </c>
      <c r="F82" s="40"/>
      <c r="G82" s="40"/>
      <c r="H82" s="40"/>
      <c r="I82" s="143"/>
      <c r="J82" s="40"/>
      <c r="K82" s="40"/>
      <c r="L82" s="44"/>
    </row>
    <row r="83" s="1" customFormat="1" ht="6.96" customHeight="1">
      <c r="B83" s="39"/>
      <c r="C83" s="40"/>
      <c r="D83" s="40"/>
      <c r="E83" s="40"/>
      <c r="F83" s="40"/>
      <c r="G83" s="40"/>
      <c r="H83" s="40"/>
      <c r="I83" s="143"/>
      <c r="J83" s="40"/>
      <c r="K83" s="40"/>
      <c r="L83" s="44"/>
    </row>
    <row r="84" s="1" customFormat="1" ht="12" customHeight="1">
      <c r="B84" s="39"/>
      <c r="C84" s="32" t="s">
        <v>22</v>
      </c>
      <c r="D84" s="40"/>
      <c r="E84" s="40"/>
      <c r="F84" s="27" t="str">
        <f>F14</f>
        <v xml:space="preserve">ul. Letců R.A.F., Nymburk  </v>
      </c>
      <c r="G84" s="40"/>
      <c r="H84" s="40"/>
      <c r="I84" s="145" t="s">
        <v>24</v>
      </c>
      <c r="J84" s="68" t="str">
        <f>IF(J14="","",J14)</f>
        <v>12. 11. 2020</v>
      </c>
      <c r="K84" s="40"/>
      <c r="L84" s="44"/>
    </row>
    <row r="85" s="1" customFormat="1" ht="6.96" customHeight="1">
      <c r="B85" s="39"/>
      <c r="C85" s="40"/>
      <c r="D85" s="40"/>
      <c r="E85" s="40"/>
      <c r="F85" s="40"/>
      <c r="G85" s="40"/>
      <c r="H85" s="40"/>
      <c r="I85" s="143"/>
      <c r="J85" s="40"/>
      <c r="K85" s="40"/>
      <c r="L85" s="44"/>
    </row>
    <row r="86" s="1" customFormat="1" ht="24.9" customHeight="1">
      <c r="B86" s="39"/>
      <c r="C86" s="32" t="s">
        <v>30</v>
      </c>
      <c r="D86" s="40"/>
      <c r="E86" s="40"/>
      <c r="F86" s="27" t="str">
        <f>E17</f>
        <v>ZŠ a MŠ Letců R.A.F. 1989 - p.o. Nymburk</v>
      </c>
      <c r="G86" s="40"/>
      <c r="H86" s="40"/>
      <c r="I86" s="145" t="s">
        <v>38</v>
      </c>
      <c r="J86" s="37" t="str">
        <f>E23</f>
        <v xml:space="preserve">S atelier s.r.o., Palackého 920, Náchod   </v>
      </c>
      <c r="K86" s="40"/>
      <c r="L86" s="44"/>
    </row>
    <row r="87" s="1" customFormat="1" ht="24.9" customHeight="1">
      <c r="B87" s="39"/>
      <c r="C87" s="32" t="s">
        <v>36</v>
      </c>
      <c r="D87" s="40"/>
      <c r="E87" s="40"/>
      <c r="F87" s="27" t="str">
        <f>IF(E20="","",E20)</f>
        <v>Vyplň údaj</v>
      </c>
      <c r="G87" s="40"/>
      <c r="H87" s="40"/>
      <c r="I87" s="145" t="s">
        <v>43</v>
      </c>
      <c r="J87" s="37" t="str">
        <f>E26</f>
        <v xml:space="preserve">S atelier s.r.o., Palackého 920, Náchod   </v>
      </c>
      <c r="K87" s="40"/>
      <c r="L87" s="44"/>
    </row>
    <row r="88" s="1" customFormat="1" ht="10.32" customHeight="1">
      <c r="B88" s="39"/>
      <c r="C88" s="40"/>
      <c r="D88" s="40"/>
      <c r="E88" s="40"/>
      <c r="F88" s="40"/>
      <c r="G88" s="40"/>
      <c r="H88" s="40"/>
      <c r="I88" s="143"/>
      <c r="J88" s="40"/>
      <c r="K88" s="40"/>
      <c r="L88" s="44"/>
    </row>
    <row r="89" s="10" customFormat="1" ht="29.28" customHeight="1">
      <c r="B89" s="193"/>
      <c r="C89" s="194" t="s">
        <v>144</v>
      </c>
      <c r="D89" s="195" t="s">
        <v>65</v>
      </c>
      <c r="E89" s="195" t="s">
        <v>61</v>
      </c>
      <c r="F89" s="195" t="s">
        <v>62</v>
      </c>
      <c r="G89" s="195" t="s">
        <v>145</v>
      </c>
      <c r="H89" s="195" t="s">
        <v>146</v>
      </c>
      <c r="I89" s="196" t="s">
        <v>147</v>
      </c>
      <c r="J89" s="195" t="s">
        <v>127</v>
      </c>
      <c r="K89" s="197" t="s">
        <v>148</v>
      </c>
      <c r="L89" s="198"/>
      <c r="M89" s="88" t="s">
        <v>79</v>
      </c>
      <c r="N89" s="89" t="s">
        <v>50</v>
      </c>
      <c r="O89" s="89" t="s">
        <v>149</v>
      </c>
      <c r="P89" s="89" t="s">
        <v>150</v>
      </c>
      <c r="Q89" s="89" t="s">
        <v>151</v>
      </c>
      <c r="R89" s="89" t="s">
        <v>152</v>
      </c>
      <c r="S89" s="89" t="s">
        <v>153</v>
      </c>
      <c r="T89" s="90" t="s">
        <v>154</v>
      </c>
    </row>
    <row r="90" s="1" customFormat="1" ht="22.8" customHeight="1">
      <c r="B90" s="39"/>
      <c r="C90" s="95" t="s">
        <v>155</v>
      </c>
      <c r="D90" s="40"/>
      <c r="E90" s="40"/>
      <c r="F90" s="40"/>
      <c r="G90" s="40"/>
      <c r="H90" s="40"/>
      <c r="I90" s="143"/>
      <c r="J90" s="199">
        <f>BK90</f>
        <v>0</v>
      </c>
      <c r="K90" s="40"/>
      <c r="L90" s="44"/>
      <c r="M90" s="91"/>
      <c r="N90" s="92"/>
      <c r="O90" s="92"/>
      <c r="P90" s="200">
        <f>P91+P132</f>
        <v>0</v>
      </c>
      <c r="Q90" s="92"/>
      <c r="R90" s="200">
        <f>R91+R132</f>
        <v>0.099670000000000009</v>
      </c>
      <c r="S90" s="92"/>
      <c r="T90" s="201">
        <f>T91+T132</f>
        <v>0.10732</v>
      </c>
      <c r="AT90" s="17" t="s">
        <v>80</v>
      </c>
      <c r="AU90" s="17" t="s">
        <v>128</v>
      </c>
      <c r="BK90" s="202">
        <f>BK91+BK132</f>
        <v>0</v>
      </c>
    </row>
    <row r="91" s="11" customFormat="1" ht="25.92" customHeight="1">
      <c r="B91" s="203"/>
      <c r="C91" s="204"/>
      <c r="D91" s="205" t="s">
        <v>80</v>
      </c>
      <c r="E91" s="206" t="s">
        <v>253</v>
      </c>
      <c r="F91" s="206" t="s">
        <v>670</v>
      </c>
      <c r="G91" s="204"/>
      <c r="H91" s="204"/>
      <c r="I91" s="207"/>
      <c r="J91" s="208">
        <f>BK91</f>
        <v>0</v>
      </c>
      <c r="K91" s="204"/>
      <c r="L91" s="209"/>
      <c r="M91" s="210"/>
      <c r="N91" s="211"/>
      <c r="O91" s="211"/>
      <c r="P91" s="212">
        <f>P92+P105+P123</f>
        <v>0</v>
      </c>
      <c r="Q91" s="211"/>
      <c r="R91" s="212">
        <f>R92+R105+R123</f>
        <v>0.099670000000000009</v>
      </c>
      <c r="S91" s="211"/>
      <c r="T91" s="213">
        <f>T92+T105+T123</f>
        <v>0.10732</v>
      </c>
      <c r="AR91" s="214" t="s">
        <v>90</v>
      </c>
      <c r="AT91" s="215" t="s">
        <v>80</v>
      </c>
      <c r="AU91" s="215" t="s">
        <v>81</v>
      </c>
      <c r="AY91" s="214" t="s">
        <v>158</v>
      </c>
      <c r="BK91" s="216">
        <f>BK92+BK105+BK123</f>
        <v>0</v>
      </c>
    </row>
    <row r="92" s="11" customFormat="1" ht="22.8" customHeight="1">
      <c r="B92" s="203"/>
      <c r="C92" s="204"/>
      <c r="D92" s="205" t="s">
        <v>80</v>
      </c>
      <c r="E92" s="217" t="s">
        <v>671</v>
      </c>
      <c r="F92" s="217" t="s">
        <v>672</v>
      </c>
      <c r="G92" s="204"/>
      <c r="H92" s="204"/>
      <c r="I92" s="207"/>
      <c r="J92" s="218">
        <f>BK92</f>
        <v>0</v>
      </c>
      <c r="K92" s="204"/>
      <c r="L92" s="209"/>
      <c r="M92" s="210"/>
      <c r="N92" s="211"/>
      <c r="O92" s="211"/>
      <c r="P92" s="212">
        <f>SUM(P93:P104)</f>
        <v>0</v>
      </c>
      <c r="Q92" s="211"/>
      <c r="R92" s="212">
        <f>SUM(R93:R104)</f>
        <v>0.025640000000000003</v>
      </c>
      <c r="S92" s="211"/>
      <c r="T92" s="213">
        <f>SUM(T93:T104)</f>
        <v>0</v>
      </c>
      <c r="AR92" s="214" t="s">
        <v>90</v>
      </c>
      <c r="AT92" s="215" t="s">
        <v>80</v>
      </c>
      <c r="AU92" s="215" t="s">
        <v>88</v>
      </c>
      <c r="AY92" s="214" t="s">
        <v>158</v>
      </c>
      <c r="BK92" s="216">
        <f>SUM(BK93:BK104)</f>
        <v>0</v>
      </c>
    </row>
    <row r="93" s="1" customFormat="1" ht="16.5" customHeight="1">
      <c r="B93" s="39"/>
      <c r="C93" s="219" t="s">
        <v>88</v>
      </c>
      <c r="D93" s="219" t="s">
        <v>160</v>
      </c>
      <c r="E93" s="220" t="s">
        <v>677</v>
      </c>
      <c r="F93" s="221" t="s">
        <v>678</v>
      </c>
      <c r="G93" s="222" t="s">
        <v>341</v>
      </c>
      <c r="H93" s="223">
        <v>1</v>
      </c>
      <c r="I93" s="224"/>
      <c r="J93" s="225">
        <f>ROUND(I93*H93,2)</f>
        <v>0</v>
      </c>
      <c r="K93" s="221" t="s">
        <v>679</v>
      </c>
      <c r="L93" s="44"/>
      <c r="M93" s="226" t="s">
        <v>79</v>
      </c>
      <c r="N93" s="227" t="s">
        <v>51</v>
      </c>
      <c r="O93" s="80"/>
      <c r="P93" s="228">
        <f>O93*H93</f>
        <v>0</v>
      </c>
      <c r="Q93" s="228">
        <v>0.016320000000000001</v>
      </c>
      <c r="R93" s="228">
        <f>Q93*H93</f>
        <v>0.016320000000000001</v>
      </c>
      <c r="S93" s="228">
        <v>0</v>
      </c>
      <c r="T93" s="229">
        <f>S93*H93</f>
        <v>0</v>
      </c>
      <c r="AR93" s="17" t="s">
        <v>256</v>
      </c>
      <c r="AT93" s="17" t="s">
        <v>160</v>
      </c>
      <c r="AU93" s="17" t="s">
        <v>90</v>
      </c>
      <c r="AY93" s="17" t="s">
        <v>158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17" t="s">
        <v>88</v>
      </c>
      <c r="BK93" s="230">
        <f>ROUND(I93*H93,2)</f>
        <v>0</v>
      </c>
      <c r="BL93" s="17" t="s">
        <v>256</v>
      </c>
      <c r="BM93" s="17" t="s">
        <v>1316</v>
      </c>
    </row>
    <row r="94" s="1" customFormat="1" ht="16.5" customHeight="1">
      <c r="B94" s="39"/>
      <c r="C94" s="219" t="s">
        <v>90</v>
      </c>
      <c r="D94" s="219" t="s">
        <v>160</v>
      </c>
      <c r="E94" s="220" t="s">
        <v>690</v>
      </c>
      <c r="F94" s="221" t="s">
        <v>691</v>
      </c>
      <c r="G94" s="222" t="s">
        <v>341</v>
      </c>
      <c r="H94" s="223">
        <v>1</v>
      </c>
      <c r="I94" s="224"/>
      <c r="J94" s="225">
        <f>ROUND(I94*H94,2)</f>
        <v>0</v>
      </c>
      <c r="K94" s="221" t="s">
        <v>679</v>
      </c>
      <c r="L94" s="44"/>
      <c r="M94" s="226" t="s">
        <v>79</v>
      </c>
      <c r="N94" s="227" t="s">
        <v>51</v>
      </c>
      <c r="O94" s="80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17" t="s">
        <v>256</v>
      </c>
      <c r="AT94" s="17" t="s">
        <v>160</v>
      </c>
      <c r="AU94" s="17" t="s">
        <v>90</v>
      </c>
      <c r="AY94" s="17" t="s">
        <v>158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88</v>
      </c>
      <c r="BK94" s="230">
        <f>ROUND(I94*H94,2)</f>
        <v>0</v>
      </c>
      <c r="BL94" s="17" t="s">
        <v>256</v>
      </c>
      <c r="BM94" s="17" t="s">
        <v>1317</v>
      </c>
    </row>
    <row r="95" s="1" customFormat="1" ht="16.5" customHeight="1">
      <c r="B95" s="39"/>
      <c r="C95" s="219" t="s">
        <v>97</v>
      </c>
      <c r="D95" s="219" t="s">
        <v>160</v>
      </c>
      <c r="E95" s="220" t="s">
        <v>1318</v>
      </c>
      <c r="F95" s="221" t="s">
        <v>1319</v>
      </c>
      <c r="G95" s="222" t="s">
        <v>341</v>
      </c>
      <c r="H95" s="223">
        <v>1</v>
      </c>
      <c r="I95" s="224"/>
      <c r="J95" s="225">
        <f>ROUND(I95*H95,2)</f>
        <v>0</v>
      </c>
      <c r="K95" s="221" t="s">
        <v>679</v>
      </c>
      <c r="L95" s="44"/>
      <c r="M95" s="226" t="s">
        <v>79</v>
      </c>
      <c r="N95" s="227" t="s">
        <v>51</v>
      </c>
      <c r="O95" s="80"/>
      <c r="P95" s="228">
        <f>O95*H95</f>
        <v>0</v>
      </c>
      <c r="Q95" s="228">
        <v>0.0017899999999999999</v>
      </c>
      <c r="R95" s="228">
        <f>Q95*H95</f>
        <v>0.0017899999999999999</v>
      </c>
      <c r="S95" s="228">
        <v>0</v>
      </c>
      <c r="T95" s="229">
        <f>S95*H95</f>
        <v>0</v>
      </c>
      <c r="AR95" s="17" t="s">
        <v>256</v>
      </c>
      <c r="AT95" s="17" t="s">
        <v>160</v>
      </c>
      <c r="AU95" s="17" t="s">
        <v>90</v>
      </c>
      <c r="AY95" s="17" t="s">
        <v>158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17" t="s">
        <v>88</v>
      </c>
      <c r="BK95" s="230">
        <f>ROUND(I95*H95,2)</f>
        <v>0</v>
      </c>
      <c r="BL95" s="17" t="s">
        <v>256</v>
      </c>
      <c r="BM95" s="17" t="s">
        <v>1320</v>
      </c>
    </row>
    <row r="96" s="1" customFormat="1" ht="16.5" customHeight="1">
      <c r="B96" s="39"/>
      <c r="C96" s="219" t="s">
        <v>100</v>
      </c>
      <c r="D96" s="219" t="s">
        <v>160</v>
      </c>
      <c r="E96" s="220" t="s">
        <v>1321</v>
      </c>
      <c r="F96" s="221" t="s">
        <v>1322</v>
      </c>
      <c r="G96" s="222" t="s">
        <v>341</v>
      </c>
      <c r="H96" s="223">
        <v>1</v>
      </c>
      <c r="I96" s="224"/>
      <c r="J96" s="225">
        <f>ROUND(I96*H96,2)</f>
        <v>0</v>
      </c>
      <c r="K96" s="221" t="s">
        <v>679</v>
      </c>
      <c r="L96" s="44"/>
      <c r="M96" s="226" t="s">
        <v>79</v>
      </c>
      <c r="N96" s="227" t="s">
        <v>51</v>
      </c>
      <c r="O96" s="80"/>
      <c r="P96" s="228">
        <f>O96*H96</f>
        <v>0</v>
      </c>
      <c r="Q96" s="228">
        <v>0.00031</v>
      </c>
      <c r="R96" s="228">
        <f>Q96*H96</f>
        <v>0.00031</v>
      </c>
      <c r="S96" s="228">
        <v>0</v>
      </c>
      <c r="T96" s="229">
        <f>S96*H96</f>
        <v>0</v>
      </c>
      <c r="AR96" s="17" t="s">
        <v>256</v>
      </c>
      <c r="AT96" s="17" t="s">
        <v>160</v>
      </c>
      <c r="AU96" s="17" t="s">
        <v>90</v>
      </c>
      <c r="AY96" s="17" t="s">
        <v>158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17" t="s">
        <v>88</v>
      </c>
      <c r="BK96" s="230">
        <f>ROUND(I96*H96,2)</f>
        <v>0</v>
      </c>
      <c r="BL96" s="17" t="s">
        <v>256</v>
      </c>
      <c r="BM96" s="17" t="s">
        <v>1323</v>
      </c>
    </row>
    <row r="97" s="1" customFormat="1" ht="16.5" customHeight="1">
      <c r="B97" s="39"/>
      <c r="C97" s="219" t="s">
        <v>103</v>
      </c>
      <c r="D97" s="219" t="s">
        <v>160</v>
      </c>
      <c r="E97" s="220" t="s">
        <v>1324</v>
      </c>
      <c r="F97" s="221" t="s">
        <v>1325</v>
      </c>
      <c r="G97" s="222" t="s">
        <v>341</v>
      </c>
      <c r="H97" s="223">
        <v>1</v>
      </c>
      <c r="I97" s="224"/>
      <c r="J97" s="225">
        <f>ROUND(I97*H97,2)</f>
        <v>0</v>
      </c>
      <c r="K97" s="221" t="s">
        <v>679</v>
      </c>
      <c r="L97" s="44"/>
      <c r="M97" s="226" t="s">
        <v>79</v>
      </c>
      <c r="N97" s="227" t="s">
        <v>51</v>
      </c>
      <c r="O97" s="80"/>
      <c r="P97" s="228">
        <f>O97*H97</f>
        <v>0</v>
      </c>
      <c r="Q97" s="228">
        <v>0.001</v>
      </c>
      <c r="R97" s="228">
        <f>Q97*H97</f>
        <v>0.001</v>
      </c>
      <c r="S97" s="228">
        <v>0</v>
      </c>
      <c r="T97" s="229">
        <f>S97*H97</f>
        <v>0</v>
      </c>
      <c r="AR97" s="17" t="s">
        <v>256</v>
      </c>
      <c r="AT97" s="17" t="s">
        <v>160</v>
      </c>
      <c r="AU97" s="17" t="s">
        <v>90</v>
      </c>
      <c r="AY97" s="17" t="s">
        <v>158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17" t="s">
        <v>88</v>
      </c>
      <c r="BK97" s="230">
        <f>ROUND(I97*H97,2)</f>
        <v>0</v>
      </c>
      <c r="BL97" s="17" t="s">
        <v>256</v>
      </c>
      <c r="BM97" s="17" t="s">
        <v>1326</v>
      </c>
    </row>
    <row r="98" s="1" customFormat="1" ht="16.5" customHeight="1">
      <c r="B98" s="39"/>
      <c r="C98" s="219" t="s">
        <v>106</v>
      </c>
      <c r="D98" s="219" t="s">
        <v>160</v>
      </c>
      <c r="E98" s="220" t="s">
        <v>1327</v>
      </c>
      <c r="F98" s="221" t="s">
        <v>1328</v>
      </c>
      <c r="G98" s="222" t="s">
        <v>181</v>
      </c>
      <c r="H98" s="223">
        <v>2</v>
      </c>
      <c r="I98" s="224"/>
      <c r="J98" s="225">
        <f>ROUND(I98*H98,2)</f>
        <v>0</v>
      </c>
      <c r="K98" s="221" t="s">
        <v>679</v>
      </c>
      <c r="L98" s="44"/>
      <c r="M98" s="226" t="s">
        <v>79</v>
      </c>
      <c r="N98" s="227" t="s">
        <v>51</v>
      </c>
      <c r="O98" s="80"/>
      <c r="P98" s="228">
        <f>O98*H98</f>
        <v>0</v>
      </c>
      <c r="Q98" s="228">
        <v>0.00142</v>
      </c>
      <c r="R98" s="228">
        <f>Q98*H98</f>
        <v>0.0028400000000000001</v>
      </c>
      <c r="S98" s="228">
        <v>0</v>
      </c>
      <c r="T98" s="229">
        <f>S98*H98</f>
        <v>0</v>
      </c>
      <c r="AR98" s="17" t="s">
        <v>256</v>
      </c>
      <c r="AT98" s="17" t="s">
        <v>160</v>
      </c>
      <c r="AU98" s="17" t="s">
        <v>90</v>
      </c>
      <c r="AY98" s="17" t="s">
        <v>158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17" t="s">
        <v>88</v>
      </c>
      <c r="BK98" s="230">
        <f>ROUND(I98*H98,2)</f>
        <v>0</v>
      </c>
      <c r="BL98" s="17" t="s">
        <v>256</v>
      </c>
      <c r="BM98" s="17" t="s">
        <v>1329</v>
      </c>
    </row>
    <row r="99" s="1" customFormat="1" ht="16.5" customHeight="1">
      <c r="B99" s="39"/>
      <c r="C99" s="219" t="s">
        <v>204</v>
      </c>
      <c r="D99" s="219" t="s">
        <v>160</v>
      </c>
      <c r="E99" s="220" t="s">
        <v>1330</v>
      </c>
      <c r="F99" s="221" t="s">
        <v>1331</v>
      </c>
      <c r="G99" s="222" t="s">
        <v>181</v>
      </c>
      <c r="H99" s="223">
        <v>2</v>
      </c>
      <c r="I99" s="224"/>
      <c r="J99" s="225">
        <f>ROUND(I99*H99,2)</f>
        <v>0</v>
      </c>
      <c r="K99" s="221" t="s">
        <v>679</v>
      </c>
      <c r="L99" s="44"/>
      <c r="M99" s="226" t="s">
        <v>79</v>
      </c>
      <c r="N99" s="227" t="s">
        <v>51</v>
      </c>
      <c r="O99" s="80"/>
      <c r="P99" s="228">
        <f>O99*H99</f>
        <v>0</v>
      </c>
      <c r="Q99" s="228">
        <v>0.0016900000000000001</v>
      </c>
      <c r="R99" s="228">
        <f>Q99*H99</f>
        <v>0.0033800000000000002</v>
      </c>
      <c r="S99" s="228">
        <v>0</v>
      </c>
      <c r="T99" s="229">
        <f>S99*H99</f>
        <v>0</v>
      </c>
      <c r="AR99" s="17" t="s">
        <v>256</v>
      </c>
      <c r="AT99" s="17" t="s">
        <v>160</v>
      </c>
      <c r="AU99" s="17" t="s">
        <v>90</v>
      </c>
      <c r="AY99" s="17" t="s">
        <v>158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17" t="s">
        <v>88</v>
      </c>
      <c r="BK99" s="230">
        <f>ROUND(I99*H99,2)</f>
        <v>0</v>
      </c>
      <c r="BL99" s="17" t="s">
        <v>256</v>
      </c>
      <c r="BM99" s="17" t="s">
        <v>1332</v>
      </c>
    </row>
    <row r="100" s="1" customFormat="1" ht="16.5" customHeight="1">
      <c r="B100" s="39"/>
      <c r="C100" s="219" t="s">
        <v>209</v>
      </c>
      <c r="D100" s="219" t="s">
        <v>160</v>
      </c>
      <c r="E100" s="220" t="s">
        <v>1333</v>
      </c>
      <c r="F100" s="221" t="s">
        <v>1334</v>
      </c>
      <c r="G100" s="222" t="s">
        <v>341</v>
      </c>
      <c r="H100" s="223">
        <v>1</v>
      </c>
      <c r="I100" s="224"/>
      <c r="J100" s="225">
        <f>ROUND(I100*H100,2)</f>
        <v>0</v>
      </c>
      <c r="K100" s="221" t="s">
        <v>679</v>
      </c>
      <c r="L100" s="44"/>
      <c r="M100" s="226" t="s">
        <v>79</v>
      </c>
      <c r="N100" s="227" t="s">
        <v>51</v>
      </c>
      <c r="O100" s="80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17" t="s">
        <v>256</v>
      </c>
      <c r="AT100" s="17" t="s">
        <v>160</v>
      </c>
      <c r="AU100" s="17" t="s">
        <v>90</v>
      </c>
      <c r="AY100" s="17" t="s">
        <v>158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17" t="s">
        <v>88</v>
      </c>
      <c r="BK100" s="230">
        <f>ROUND(I100*H100,2)</f>
        <v>0</v>
      </c>
      <c r="BL100" s="17" t="s">
        <v>256</v>
      </c>
      <c r="BM100" s="17" t="s">
        <v>1335</v>
      </c>
    </row>
    <row r="101" s="1" customFormat="1" ht="16.5" customHeight="1">
      <c r="B101" s="39"/>
      <c r="C101" s="219" t="s">
        <v>192</v>
      </c>
      <c r="D101" s="219" t="s">
        <v>160</v>
      </c>
      <c r="E101" s="220" t="s">
        <v>1336</v>
      </c>
      <c r="F101" s="221" t="s">
        <v>1337</v>
      </c>
      <c r="G101" s="222" t="s">
        <v>341</v>
      </c>
      <c r="H101" s="223">
        <v>1</v>
      </c>
      <c r="I101" s="224"/>
      <c r="J101" s="225">
        <f>ROUND(I101*H101,2)</f>
        <v>0</v>
      </c>
      <c r="K101" s="221" t="s">
        <v>679</v>
      </c>
      <c r="L101" s="44"/>
      <c r="M101" s="226" t="s">
        <v>79</v>
      </c>
      <c r="N101" s="227" t="s">
        <v>51</v>
      </c>
      <c r="O101" s="80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17" t="s">
        <v>256</v>
      </c>
      <c r="AT101" s="17" t="s">
        <v>160</v>
      </c>
      <c r="AU101" s="17" t="s">
        <v>90</v>
      </c>
      <c r="AY101" s="17" t="s">
        <v>158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17" t="s">
        <v>88</v>
      </c>
      <c r="BK101" s="230">
        <f>ROUND(I101*H101,2)</f>
        <v>0</v>
      </c>
      <c r="BL101" s="17" t="s">
        <v>256</v>
      </c>
      <c r="BM101" s="17" t="s">
        <v>1338</v>
      </c>
    </row>
    <row r="102" s="1" customFormat="1" ht="16.5" customHeight="1">
      <c r="B102" s="39"/>
      <c r="C102" s="219" t="s">
        <v>218</v>
      </c>
      <c r="D102" s="219" t="s">
        <v>160</v>
      </c>
      <c r="E102" s="220" t="s">
        <v>1339</v>
      </c>
      <c r="F102" s="221" t="s">
        <v>1340</v>
      </c>
      <c r="G102" s="222" t="s">
        <v>181</v>
      </c>
      <c r="H102" s="223">
        <v>2</v>
      </c>
      <c r="I102" s="224"/>
      <c r="J102" s="225">
        <f>ROUND(I102*H102,2)</f>
        <v>0</v>
      </c>
      <c r="K102" s="221" t="s">
        <v>679</v>
      </c>
      <c r="L102" s="44"/>
      <c r="M102" s="226" t="s">
        <v>79</v>
      </c>
      <c r="N102" s="227" t="s">
        <v>51</v>
      </c>
      <c r="O102" s="80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17" t="s">
        <v>256</v>
      </c>
      <c r="AT102" s="17" t="s">
        <v>160</v>
      </c>
      <c r="AU102" s="17" t="s">
        <v>90</v>
      </c>
      <c r="AY102" s="17" t="s">
        <v>158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88</v>
      </c>
      <c r="BK102" s="230">
        <f>ROUND(I102*H102,2)</f>
        <v>0</v>
      </c>
      <c r="BL102" s="17" t="s">
        <v>256</v>
      </c>
      <c r="BM102" s="17" t="s">
        <v>1341</v>
      </c>
    </row>
    <row r="103" s="1" customFormat="1" ht="16.5" customHeight="1">
      <c r="B103" s="39"/>
      <c r="C103" s="219" t="s">
        <v>229</v>
      </c>
      <c r="D103" s="219" t="s">
        <v>160</v>
      </c>
      <c r="E103" s="220" t="s">
        <v>702</v>
      </c>
      <c r="F103" s="221" t="s">
        <v>703</v>
      </c>
      <c r="G103" s="222" t="s">
        <v>341</v>
      </c>
      <c r="H103" s="223">
        <v>1</v>
      </c>
      <c r="I103" s="224"/>
      <c r="J103" s="225">
        <f>ROUND(I103*H103,2)</f>
        <v>0</v>
      </c>
      <c r="K103" s="221" t="s">
        <v>679</v>
      </c>
      <c r="L103" s="44"/>
      <c r="M103" s="226" t="s">
        <v>79</v>
      </c>
      <c r="N103" s="227" t="s">
        <v>51</v>
      </c>
      <c r="O103" s="80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17" t="s">
        <v>256</v>
      </c>
      <c r="AT103" s="17" t="s">
        <v>160</v>
      </c>
      <c r="AU103" s="17" t="s">
        <v>90</v>
      </c>
      <c r="AY103" s="17" t="s">
        <v>158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17" t="s">
        <v>88</v>
      </c>
      <c r="BK103" s="230">
        <f>ROUND(I103*H103,2)</f>
        <v>0</v>
      </c>
      <c r="BL103" s="17" t="s">
        <v>256</v>
      </c>
      <c r="BM103" s="17" t="s">
        <v>1342</v>
      </c>
    </row>
    <row r="104" s="1" customFormat="1" ht="22.5" customHeight="1">
      <c r="B104" s="39"/>
      <c r="C104" s="219" t="s">
        <v>234</v>
      </c>
      <c r="D104" s="219" t="s">
        <v>160</v>
      </c>
      <c r="E104" s="220" t="s">
        <v>1343</v>
      </c>
      <c r="F104" s="221" t="s">
        <v>1344</v>
      </c>
      <c r="G104" s="222" t="s">
        <v>207</v>
      </c>
      <c r="H104" s="223">
        <v>0.025999999999999999</v>
      </c>
      <c r="I104" s="224"/>
      <c r="J104" s="225">
        <f>ROUND(I104*H104,2)</f>
        <v>0</v>
      </c>
      <c r="K104" s="221" t="s">
        <v>679</v>
      </c>
      <c r="L104" s="44"/>
      <c r="M104" s="226" t="s">
        <v>79</v>
      </c>
      <c r="N104" s="227" t="s">
        <v>51</v>
      </c>
      <c r="O104" s="80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17" t="s">
        <v>256</v>
      </c>
      <c r="AT104" s="17" t="s">
        <v>160</v>
      </c>
      <c r="AU104" s="17" t="s">
        <v>90</v>
      </c>
      <c r="AY104" s="17" t="s">
        <v>158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17" t="s">
        <v>88</v>
      </c>
      <c r="BK104" s="230">
        <f>ROUND(I104*H104,2)</f>
        <v>0</v>
      </c>
      <c r="BL104" s="17" t="s">
        <v>256</v>
      </c>
      <c r="BM104" s="17" t="s">
        <v>1345</v>
      </c>
    </row>
    <row r="105" s="11" customFormat="1" ht="22.8" customHeight="1">
      <c r="B105" s="203"/>
      <c r="C105" s="204"/>
      <c r="D105" s="205" t="s">
        <v>80</v>
      </c>
      <c r="E105" s="217" t="s">
        <v>708</v>
      </c>
      <c r="F105" s="217" t="s">
        <v>709</v>
      </c>
      <c r="G105" s="204"/>
      <c r="H105" s="204"/>
      <c r="I105" s="207"/>
      <c r="J105" s="218">
        <f>BK105</f>
        <v>0</v>
      </c>
      <c r="K105" s="204"/>
      <c r="L105" s="209"/>
      <c r="M105" s="210"/>
      <c r="N105" s="211"/>
      <c r="O105" s="211"/>
      <c r="P105" s="212">
        <f>SUM(P106:P122)</f>
        <v>0</v>
      </c>
      <c r="Q105" s="211"/>
      <c r="R105" s="212">
        <f>SUM(R106:R122)</f>
        <v>0.035150000000000001</v>
      </c>
      <c r="S105" s="211"/>
      <c r="T105" s="213">
        <f>SUM(T106:T122)</f>
        <v>0</v>
      </c>
      <c r="AR105" s="214" t="s">
        <v>90</v>
      </c>
      <c r="AT105" s="215" t="s">
        <v>80</v>
      </c>
      <c r="AU105" s="215" t="s">
        <v>88</v>
      </c>
      <c r="AY105" s="214" t="s">
        <v>158</v>
      </c>
      <c r="BK105" s="216">
        <f>SUM(BK106:BK122)</f>
        <v>0</v>
      </c>
    </row>
    <row r="106" s="1" customFormat="1" ht="16.5" customHeight="1">
      <c r="B106" s="39"/>
      <c r="C106" s="219" t="s">
        <v>239</v>
      </c>
      <c r="D106" s="219" t="s">
        <v>160</v>
      </c>
      <c r="E106" s="220" t="s">
        <v>1346</v>
      </c>
      <c r="F106" s="221" t="s">
        <v>1347</v>
      </c>
      <c r="G106" s="222" t="s">
        <v>341</v>
      </c>
      <c r="H106" s="223">
        <v>2</v>
      </c>
      <c r="I106" s="224"/>
      <c r="J106" s="225">
        <f>ROUND(I106*H106,2)</f>
        <v>0</v>
      </c>
      <c r="K106" s="221" t="s">
        <v>679</v>
      </c>
      <c r="L106" s="44"/>
      <c r="M106" s="226" t="s">
        <v>79</v>
      </c>
      <c r="N106" s="227" t="s">
        <v>51</v>
      </c>
      <c r="O106" s="80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17" t="s">
        <v>256</v>
      </c>
      <c r="AT106" s="17" t="s">
        <v>160</v>
      </c>
      <c r="AU106" s="17" t="s">
        <v>90</v>
      </c>
      <c r="AY106" s="17" t="s">
        <v>158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17" t="s">
        <v>88</v>
      </c>
      <c r="BK106" s="230">
        <f>ROUND(I106*H106,2)</f>
        <v>0</v>
      </c>
      <c r="BL106" s="17" t="s">
        <v>256</v>
      </c>
      <c r="BM106" s="17" t="s">
        <v>1348</v>
      </c>
    </row>
    <row r="107" s="1" customFormat="1" ht="16.5" customHeight="1">
      <c r="B107" s="39"/>
      <c r="C107" s="219" t="s">
        <v>246</v>
      </c>
      <c r="D107" s="219" t="s">
        <v>160</v>
      </c>
      <c r="E107" s="220" t="s">
        <v>1349</v>
      </c>
      <c r="F107" s="221" t="s">
        <v>1350</v>
      </c>
      <c r="G107" s="222" t="s">
        <v>721</v>
      </c>
      <c r="H107" s="223">
        <v>2</v>
      </c>
      <c r="I107" s="224"/>
      <c r="J107" s="225">
        <f>ROUND(I107*H107,2)</f>
        <v>0</v>
      </c>
      <c r="K107" s="221" t="s">
        <v>679</v>
      </c>
      <c r="L107" s="44"/>
      <c r="M107" s="226" t="s">
        <v>79</v>
      </c>
      <c r="N107" s="227" t="s">
        <v>51</v>
      </c>
      <c r="O107" s="80"/>
      <c r="P107" s="228">
        <f>O107*H107</f>
        <v>0</v>
      </c>
      <c r="Q107" s="228">
        <v>0.0052399999999999999</v>
      </c>
      <c r="R107" s="228">
        <f>Q107*H107</f>
        <v>0.01048</v>
      </c>
      <c r="S107" s="228">
        <v>0</v>
      </c>
      <c r="T107" s="229">
        <f>S107*H107</f>
        <v>0</v>
      </c>
      <c r="AR107" s="17" t="s">
        <v>256</v>
      </c>
      <c r="AT107" s="17" t="s">
        <v>160</v>
      </c>
      <c r="AU107" s="17" t="s">
        <v>90</v>
      </c>
      <c r="AY107" s="17" t="s">
        <v>158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17" t="s">
        <v>88</v>
      </c>
      <c r="BK107" s="230">
        <f>ROUND(I107*H107,2)</f>
        <v>0</v>
      </c>
      <c r="BL107" s="17" t="s">
        <v>256</v>
      </c>
      <c r="BM107" s="17" t="s">
        <v>1351</v>
      </c>
    </row>
    <row r="108" s="1" customFormat="1" ht="16.5" customHeight="1">
      <c r="B108" s="39"/>
      <c r="C108" s="219" t="s">
        <v>8</v>
      </c>
      <c r="D108" s="219" t="s">
        <v>160</v>
      </c>
      <c r="E108" s="220" t="s">
        <v>1352</v>
      </c>
      <c r="F108" s="221" t="s">
        <v>1353</v>
      </c>
      <c r="G108" s="222" t="s">
        <v>341</v>
      </c>
      <c r="H108" s="223">
        <v>2</v>
      </c>
      <c r="I108" s="224"/>
      <c r="J108" s="225">
        <f>ROUND(I108*H108,2)</f>
        <v>0</v>
      </c>
      <c r="K108" s="221" t="s">
        <v>679</v>
      </c>
      <c r="L108" s="44"/>
      <c r="M108" s="226" t="s">
        <v>79</v>
      </c>
      <c r="N108" s="227" t="s">
        <v>51</v>
      </c>
      <c r="O108" s="80"/>
      <c r="P108" s="228">
        <f>O108*H108</f>
        <v>0</v>
      </c>
      <c r="Q108" s="228">
        <v>0.0011999999999999999</v>
      </c>
      <c r="R108" s="228">
        <f>Q108*H108</f>
        <v>0.0023999999999999998</v>
      </c>
      <c r="S108" s="228">
        <v>0</v>
      </c>
      <c r="T108" s="229">
        <f>S108*H108</f>
        <v>0</v>
      </c>
      <c r="AR108" s="17" t="s">
        <v>256</v>
      </c>
      <c r="AT108" s="17" t="s">
        <v>160</v>
      </c>
      <c r="AU108" s="17" t="s">
        <v>90</v>
      </c>
      <c r="AY108" s="17" t="s">
        <v>158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17" t="s">
        <v>88</v>
      </c>
      <c r="BK108" s="230">
        <f>ROUND(I108*H108,2)</f>
        <v>0</v>
      </c>
      <c r="BL108" s="17" t="s">
        <v>256</v>
      </c>
      <c r="BM108" s="17" t="s">
        <v>1354</v>
      </c>
    </row>
    <row r="109" s="1" customFormat="1" ht="16.5" customHeight="1">
      <c r="B109" s="39"/>
      <c r="C109" s="219" t="s">
        <v>256</v>
      </c>
      <c r="D109" s="219" t="s">
        <v>160</v>
      </c>
      <c r="E109" s="220" t="s">
        <v>710</v>
      </c>
      <c r="F109" s="221" t="s">
        <v>711</v>
      </c>
      <c r="G109" s="222" t="s">
        <v>181</v>
      </c>
      <c r="H109" s="223">
        <v>6</v>
      </c>
      <c r="I109" s="224"/>
      <c r="J109" s="225">
        <f>ROUND(I109*H109,2)</f>
        <v>0</v>
      </c>
      <c r="K109" s="221" t="s">
        <v>679</v>
      </c>
      <c r="L109" s="44"/>
      <c r="M109" s="226" t="s">
        <v>79</v>
      </c>
      <c r="N109" s="227" t="s">
        <v>51</v>
      </c>
      <c r="O109" s="80"/>
      <c r="P109" s="228">
        <f>O109*H109</f>
        <v>0</v>
      </c>
      <c r="Q109" s="228">
        <v>0.00097999999999999997</v>
      </c>
      <c r="R109" s="228">
        <f>Q109*H109</f>
        <v>0.0058799999999999998</v>
      </c>
      <c r="S109" s="228">
        <v>0</v>
      </c>
      <c r="T109" s="229">
        <f>S109*H109</f>
        <v>0</v>
      </c>
      <c r="AR109" s="17" t="s">
        <v>256</v>
      </c>
      <c r="AT109" s="17" t="s">
        <v>160</v>
      </c>
      <c r="AU109" s="17" t="s">
        <v>90</v>
      </c>
      <c r="AY109" s="17" t="s">
        <v>158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17" t="s">
        <v>88</v>
      </c>
      <c r="BK109" s="230">
        <f>ROUND(I109*H109,2)</f>
        <v>0</v>
      </c>
      <c r="BL109" s="17" t="s">
        <v>256</v>
      </c>
      <c r="BM109" s="17" t="s">
        <v>1355</v>
      </c>
    </row>
    <row r="110" s="1" customFormat="1" ht="16.5" customHeight="1">
      <c r="B110" s="39"/>
      <c r="C110" s="219" t="s">
        <v>266</v>
      </c>
      <c r="D110" s="219" t="s">
        <v>160</v>
      </c>
      <c r="E110" s="220" t="s">
        <v>713</v>
      </c>
      <c r="F110" s="221" t="s">
        <v>714</v>
      </c>
      <c r="G110" s="222" t="s">
        <v>181</v>
      </c>
      <c r="H110" s="223">
        <v>8</v>
      </c>
      <c r="I110" s="224"/>
      <c r="J110" s="225">
        <f>ROUND(I110*H110,2)</f>
        <v>0</v>
      </c>
      <c r="K110" s="221" t="s">
        <v>679</v>
      </c>
      <c r="L110" s="44"/>
      <c r="M110" s="226" t="s">
        <v>79</v>
      </c>
      <c r="N110" s="227" t="s">
        <v>51</v>
      </c>
      <c r="O110" s="80"/>
      <c r="P110" s="228">
        <f>O110*H110</f>
        <v>0</v>
      </c>
      <c r="Q110" s="228">
        <v>0.0012600000000000001</v>
      </c>
      <c r="R110" s="228">
        <f>Q110*H110</f>
        <v>0.01008</v>
      </c>
      <c r="S110" s="228">
        <v>0</v>
      </c>
      <c r="T110" s="229">
        <f>S110*H110</f>
        <v>0</v>
      </c>
      <c r="AR110" s="17" t="s">
        <v>256</v>
      </c>
      <c r="AT110" s="17" t="s">
        <v>160</v>
      </c>
      <c r="AU110" s="17" t="s">
        <v>90</v>
      </c>
      <c r="AY110" s="17" t="s">
        <v>158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17" t="s">
        <v>88</v>
      </c>
      <c r="BK110" s="230">
        <f>ROUND(I110*H110,2)</f>
        <v>0</v>
      </c>
      <c r="BL110" s="17" t="s">
        <v>256</v>
      </c>
      <c r="BM110" s="17" t="s">
        <v>1356</v>
      </c>
    </row>
    <row r="111" s="1" customFormat="1" ht="22.5" customHeight="1">
      <c r="B111" s="39"/>
      <c r="C111" s="219" t="s">
        <v>274</v>
      </c>
      <c r="D111" s="219" t="s">
        <v>160</v>
      </c>
      <c r="E111" s="220" t="s">
        <v>1357</v>
      </c>
      <c r="F111" s="221" t="s">
        <v>1358</v>
      </c>
      <c r="G111" s="222" t="s">
        <v>181</v>
      </c>
      <c r="H111" s="223">
        <v>3</v>
      </c>
      <c r="I111" s="224"/>
      <c r="J111" s="225">
        <f>ROUND(I111*H111,2)</f>
        <v>0</v>
      </c>
      <c r="K111" s="221" t="s">
        <v>679</v>
      </c>
      <c r="L111" s="44"/>
      <c r="M111" s="226" t="s">
        <v>79</v>
      </c>
      <c r="N111" s="227" t="s">
        <v>51</v>
      </c>
      <c r="O111" s="80"/>
      <c r="P111" s="228">
        <f>O111*H111</f>
        <v>0</v>
      </c>
      <c r="Q111" s="228">
        <v>5.0000000000000002E-05</v>
      </c>
      <c r="R111" s="228">
        <f>Q111*H111</f>
        <v>0.00015000000000000001</v>
      </c>
      <c r="S111" s="228">
        <v>0</v>
      </c>
      <c r="T111" s="229">
        <f>S111*H111</f>
        <v>0</v>
      </c>
      <c r="AR111" s="17" t="s">
        <v>256</v>
      </c>
      <c r="AT111" s="17" t="s">
        <v>160</v>
      </c>
      <c r="AU111" s="17" t="s">
        <v>90</v>
      </c>
      <c r="AY111" s="17" t="s">
        <v>158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17" t="s">
        <v>88</v>
      </c>
      <c r="BK111" s="230">
        <f>ROUND(I111*H111,2)</f>
        <v>0</v>
      </c>
      <c r="BL111" s="17" t="s">
        <v>256</v>
      </c>
      <c r="BM111" s="17" t="s">
        <v>1359</v>
      </c>
    </row>
    <row r="112" s="1" customFormat="1" ht="22.5" customHeight="1">
      <c r="B112" s="39"/>
      <c r="C112" s="219" t="s">
        <v>279</v>
      </c>
      <c r="D112" s="219" t="s">
        <v>160</v>
      </c>
      <c r="E112" s="220" t="s">
        <v>723</v>
      </c>
      <c r="F112" s="221" t="s">
        <v>724</v>
      </c>
      <c r="G112" s="222" t="s">
        <v>181</v>
      </c>
      <c r="H112" s="223">
        <v>4</v>
      </c>
      <c r="I112" s="224"/>
      <c r="J112" s="225">
        <f>ROUND(I112*H112,2)</f>
        <v>0</v>
      </c>
      <c r="K112" s="221" t="s">
        <v>679</v>
      </c>
      <c r="L112" s="44"/>
      <c r="M112" s="226" t="s">
        <v>79</v>
      </c>
      <c r="N112" s="227" t="s">
        <v>51</v>
      </c>
      <c r="O112" s="80"/>
      <c r="P112" s="228">
        <f>O112*H112</f>
        <v>0</v>
      </c>
      <c r="Q112" s="228">
        <v>6.9999999999999994E-05</v>
      </c>
      <c r="R112" s="228">
        <f>Q112*H112</f>
        <v>0.00027999999999999998</v>
      </c>
      <c r="S112" s="228">
        <v>0</v>
      </c>
      <c r="T112" s="229">
        <f>S112*H112</f>
        <v>0</v>
      </c>
      <c r="AR112" s="17" t="s">
        <v>256</v>
      </c>
      <c r="AT112" s="17" t="s">
        <v>160</v>
      </c>
      <c r="AU112" s="17" t="s">
        <v>90</v>
      </c>
      <c r="AY112" s="17" t="s">
        <v>158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17" t="s">
        <v>88</v>
      </c>
      <c r="BK112" s="230">
        <f>ROUND(I112*H112,2)</f>
        <v>0</v>
      </c>
      <c r="BL112" s="17" t="s">
        <v>256</v>
      </c>
      <c r="BM112" s="17" t="s">
        <v>1360</v>
      </c>
    </row>
    <row r="113" s="1" customFormat="1" ht="22.5" customHeight="1">
      <c r="B113" s="39"/>
      <c r="C113" s="219" t="s">
        <v>284</v>
      </c>
      <c r="D113" s="219" t="s">
        <v>160</v>
      </c>
      <c r="E113" s="220" t="s">
        <v>1361</v>
      </c>
      <c r="F113" s="221" t="s">
        <v>1362</v>
      </c>
      <c r="G113" s="222" t="s">
        <v>181</v>
      </c>
      <c r="H113" s="223">
        <v>3</v>
      </c>
      <c r="I113" s="224"/>
      <c r="J113" s="225">
        <f>ROUND(I113*H113,2)</f>
        <v>0</v>
      </c>
      <c r="K113" s="221" t="s">
        <v>679</v>
      </c>
      <c r="L113" s="44"/>
      <c r="M113" s="226" t="s">
        <v>79</v>
      </c>
      <c r="N113" s="227" t="s">
        <v>51</v>
      </c>
      <c r="O113" s="80"/>
      <c r="P113" s="228">
        <f>O113*H113</f>
        <v>0</v>
      </c>
      <c r="Q113" s="228">
        <v>0.00020000000000000001</v>
      </c>
      <c r="R113" s="228">
        <f>Q113*H113</f>
        <v>0.00060000000000000006</v>
      </c>
      <c r="S113" s="228">
        <v>0</v>
      </c>
      <c r="T113" s="229">
        <f>S113*H113</f>
        <v>0</v>
      </c>
      <c r="AR113" s="17" t="s">
        <v>256</v>
      </c>
      <c r="AT113" s="17" t="s">
        <v>160</v>
      </c>
      <c r="AU113" s="17" t="s">
        <v>90</v>
      </c>
      <c r="AY113" s="17" t="s">
        <v>158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17" t="s">
        <v>88</v>
      </c>
      <c r="BK113" s="230">
        <f>ROUND(I113*H113,2)</f>
        <v>0</v>
      </c>
      <c r="BL113" s="17" t="s">
        <v>256</v>
      </c>
      <c r="BM113" s="17" t="s">
        <v>1363</v>
      </c>
    </row>
    <row r="114" s="1" customFormat="1" ht="22.5" customHeight="1">
      <c r="B114" s="39"/>
      <c r="C114" s="219" t="s">
        <v>7</v>
      </c>
      <c r="D114" s="219" t="s">
        <v>160</v>
      </c>
      <c r="E114" s="220" t="s">
        <v>1364</v>
      </c>
      <c r="F114" s="221" t="s">
        <v>1365</v>
      </c>
      <c r="G114" s="222" t="s">
        <v>181</v>
      </c>
      <c r="H114" s="223">
        <v>4</v>
      </c>
      <c r="I114" s="224"/>
      <c r="J114" s="225">
        <f>ROUND(I114*H114,2)</f>
        <v>0</v>
      </c>
      <c r="K114" s="221" t="s">
        <v>679</v>
      </c>
      <c r="L114" s="44"/>
      <c r="M114" s="226" t="s">
        <v>79</v>
      </c>
      <c r="N114" s="227" t="s">
        <v>51</v>
      </c>
      <c r="O114" s="80"/>
      <c r="P114" s="228">
        <f>O114*H114</f>
        <v>0</v>
      </c>
      <c r="Q114" s="228">
        <v>0.00024000000000000001</v>
      </c>
      <c r="R114" s="228">
        <f>Q114*H114</f>
        <v>0.00096000000000000002</v>
      </c>
      <c r="S114" s="228">
        <v>0</v>
      </c>
      <c r="T114" s="229">
        <f>S114*H114</f>
        <v>0</v>
      </c>
      <c r="AR114" s="17" t="s">
        <v>256</v>
      </c>
      <c r="AT114" s="17" t="s">
        <v>160</v>
      </c>
      <c r="AU114" s="17" t="s">
        <v>90</v>
      </c>
      <c r="AY114" s="17" t="s">
        <v>158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17" t="s">
        <v>88</v>
      </c>
      <c r="BK114" s="230">
        <f>ROUND(I114*H114,2)</f>
        <v>0</v>
      </c>
      <c r="BL114" s="17" t="s">
        <v>256</v>
      </c>
      <c r="BM114" s="17" t="s">
        <v>1366</v>
      </c>
    </row>
    <row r="115" s="1" customFormat="1" ht="16.5" customHeight="1">
      <c r="B115" s="39"/>
      <c r="C115" s="219" t="s">
        <v>293</v>
      </c>
      <c r="D115" s="219" t="s">
        <v>160</v>
      </c>
      <c r="E115" s="220" t="s">
        <v>729</v>
      </c>
      <c r="F115" s="221" t="s">
        <v>730</v>
      </c>
      <c r="G115" s="222" t="s">
        <v>341</v>
      </c>
      <c r="H115" s="223">
        <v>8</v>
      </c>
      <c r="I115" s="224"/>
      <c r="J115" s="225">
        <f>ROUND(I115*H115,2)</f>
        <v>0</v>
      </c>
      <c r="K115" s="221" t="s">
        <v>679</v>
      </c>
      <c r="L115" s="44"/>
      <c r="M115" s="226" t="s">
        <v>79</v>
      </c>
      <c r="N115" s="227" t="s">
        <v>51</v>
      </c>
      <c r="O115" s="80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17" t="s">
        <v>256</v>
      </c>
      <c r="AT115" s="17" t="s">
        <v>160</v>
      </c>
      <c r="AU115" s="17" t="s">
        <v>90</v>
      </c>
      <c r="AY115" s="17" t="s">
        <v>158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17" t="s">
        <v>88</v>
      </c>
      <c r="BK115" s="230">
        <f>ROUND(I115*H115,2)</f>
        <v>0</v>
      </c>
      <c r="BL115" s="17" t="s">
        <v>256</v>
      </c>
      <c r="BM115" s="17" t="s">
        <v>1367</v>
      </c>
    </row>
    <row r="116" s="1" customFormat="1" ht="16.5" customHeight="1">
      <c r="B116" s="39"/>
      <c r="C116" s="219" t="s">
        <v>300</v>
      </c>
      <c r="D116" s="219" t="s">
        <v>160</v>
      </c>
      <c r="E116" s="220" t="s">
        <v>1368</v>
      </c>
      <c r="F116" s="221" t="s">
        <v>1369</v>
      </c>
      <c r="G116" s="222" t="s">
        <v>341</v>
      </c>
      <c r="H116" s="223">
        <v>1</v>
      </c>
      <c r="I116" s="224"/>
      <c r="J116" s="225">
        <f>ROUND(I116*H116,2)</f>
        <v>0</v>
      </c>
      <c r="K116" s="221" t="s">
        <v>679</v>
      </c>
      <c r="L116" s="44"/>
      <c r="M116" s="226" t="s">
        <v>79</v>
      </c>
      <c r="N116" s="227" t="s">
        <v>51</v>
      </c>
      <c r="O116" s="80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17" t="s">
        <v>256</v>
      </c>
      <c r="AT116" s="17" t="s">
        <v>160</v>
      </c>
      <c r="AU116" s="17" t="s">
        <v>90</v>
      </c>
      <c r="AY116" s="17" t="s">
        <v>158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17" t="s">
        <v>88</v>
      </c>
      <c r="BK116" s="230">
        <f>ROUND(I116*H116,2)</f>
        <v>0</v>
      </c>
      <c r="BL116" s="17" t="s">
        <v>256</v>
      </c>
      <c r="BM116" s="17" t="s">
        <v>1370</v>
      </c>
    </row>
    <row r="117" s="1" customFormat="1" ht="16.5" customHeight="1">
      <c r="B117" s="39"/>
      <c r="C117" s="219" t="s">
        <v>304</v>
      </c>
      <c r="D117" s="219" t="s">
        <v>160</v>
      </c>
      <c r="E117" s="220" t="s">
        <v>1371</v>
      </c>
      <c r="F117" s="221" t="s">
        <v>1372</v>
      </c>
      <c r="G117" s="222" t="s">
        <v>1373</v>
      </c>
      <c r="H117" s="223">
        <v>1</v>
      </c>
      <c r="I117" s="224"/>
      <c r="J117" s="225">
        <f>ROUND(I117*H117,2)</f>
        <v>0</v>
      </c>
      <c r="K117" s="221" t="s">
        <v>679</v>
      </c>
      <c r="L117" s="44"/>
      <c r="M117" s="226" t="s">
        <v>79</v>
      </c>
      <c r="N117" s="227" t="s">
        <v>51</v>
      </c>
      <c r="O117" s="80"/>
      <c r="P117" s="228">
        <f>O117*H117</f>
        <v>0</v>
      </c>
      <c r="Q117" s="228">
        <v>0.00025000000000000001</v>
      </c>
      <c r="R117" s="228">
        <f>Q117*H117</f>
        <v>0.00025000000000000001</v>
      </c>
      <c r="S117" s="228">
        <v>0</v>
      </c>
      <c r="T117" s="229">
        <f>S117*H117</f>
        <v>0</v>
      </c>
      <c r="AR117" s="17" t="s">
        <v>256</v>
      </c>
      <c r="AT117" s="17" t="s">
        <v>160</v>
      </c>
      <c r="AU117" s="17" t="s">
        <v>90</v>
      </c>
      <c r="AY117" s="17" t="s">
        <v>158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17" t="s">
        <v>88</v>
      </c>
      <c r="BK117" s="230">
        <f>ROUND(I117*H117,2)</f>
        <v>0</v>
      </c>
      <c r="BL117" s="17" t="s">
        <v>256</v>
      </c>
      <c r="BM117" s="17" t="s">
        <v>1374</v>
      </c>
    </row>
    <row r="118" s="1" customFormat="1" ht="16.5" customHeight="1">
      <c r="B118" s="39"/>
      <c r="C118" s="219" t="s">
        <v>308</v>
      </c>
      <c r="D118" s="219" t="s">
        <v>160</v>
      </c>
      <c r="E118" s="220" t="s">
        <v>1375</v>
      </c>
      <c r="F118" s="221" t="s">
        <v>1376</v>
      </c>
      <c r="G118" s="222" t="s">
        <v>341</v>
      </c>
      <c r="H118" s="223">
        <v>1</v>
      </c>
      <c r="I118" s="224"/>
      <c r="J118" s="225">
        <f>ROUND(I118*H118,2)</f>
        <v>0</v>
      </c>
      <c r="K118" s="221" t="s">
        <v>679</v>
      </c>
      <c r="L118" s="44"/>
      <c r="M118" s="226" t="s">
        <v>79</v>
      </c>
      <c r="N118" s="227" t="s">
        <v>51</v>
      </c>
      <c r="O118" s="80"/>
      <c r="P118" s="228">
        <f>O118*H118</f>
        <v>0</v>
      </c>
      <c r="Q118" s="228">
        <v>0.00056999999999999998</v>
      </c>
      <c r="R118" s="228">
        <f>Q118*H118</f>
        <v>0.00056999999999999998</v>
      </c>
      <c r="S118" s="228">
        <v>0</v>
      </c>
      <c r="T118" s="229">
        <f>S118*H118</f>
        <v>0</v>
      </c>
      <c r="AR118" s="17" t="s">
        <v>256</v>
      </c>
      <c r="AT118" s="17" t="s">
        <v>160</v>
      </c>
      <c r="AU118" s="17" t="s">
        <v>90</v>
      </c>
      <c r="AY118" s="17" t="s">
        <v>158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88</v>
      </c>
      <c r="BK118" s="230">
        <f>ROUND(I118*H118,2)</f>
        <v>0</v>
      </c>
      <c r="BL118" s="17" t="s">
        <v>256</v>
      </c>
      <c r="BM118" s="17" t="s">
        <v>1377</v>
      </c>
    </row>
    <row r="119" s="1" customFormat="1" ht="16.5" customHeight="1">
      <c r="B119" s="39"/>
      <c r="C119" s="219" t="s">
        <v>312</v>
      </c>
      <c r="D119" s="219" t="s">
        <v>160</v>
      </c>
      <c r="E119" s="220" t="s">
        <v>738</v>
      </c>
      <c r="F119" s="221" t="s">
        <v>1378</v>
      </c>
      <c r="G119" s="222" t="s">
        <v>341</v>
      </c>
      <c r="H119" s="223">
        <v>2</v>
      </c>
      <c r="I119" s="224"/>
      <c r="J119" s="225">
        <f>ROUND(I119*H119,2)</f>
        <v>0</v>
      </c>
      <c r="K119" s="221" t="s">
        <v>679</v>
      </c>
      <c r="L119" s="44"/>
      <c r="M119" s="226" t="s">
        <v>79</v>
      </c>
      <c r="N119" s="227" t="s">
        <v>51</v>
      </c>
      <c r="O119" s="80"/>
      <c r="P119" s="228">
        <f>O119*H119</f>
        <v>0</v>
      </c>
      <c r="Q119" s="228">
        <v>0.00035</v>
      </c>
      <c r="R119" s="228">
        <f>Q119*H119</f>
        <v>0.00069999999999999999</v>
      </c>
      <c r="S119" s="228">
        <v>0</v>
      </c>
      <c r="T119" s="229">
        <f>S119*H119</f>
        <v>0</v>
      </c>
      <c r="AR119" s="17" t="s">
        <v>256</v>
      </c>
      <c r="AT119" s="17" t="s">
        <v>160</v>
      </c>
      <c r="AU119" s="17" t="s">
        <v>90</v>
      </c>
      <c r="AY119" s="17" t="s">
        <v>158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88</v>
      </c>
      <c r="BK119" s="230">
        <f>ROUND(I119*H119,2)</f>
        <v>0</v>
      </c>
      <c r="BL119" s="17" t="s">
        <v>256</v>
      </c>
      <c r="BM119" s="17" t="s">
        <v>1379</v>
      </c>
    </row>
    <row r="120" s="1" customFormat="1" ht="16.5" customHeight="1">
      <c r="B120" s="39"/>
      <c r="C120" s="219" t="s">
        <v>318</v>
      </c>
      <c r="D120" s="219" t="s">
        <v>160</v>
      </c>
      <c r="E120" s="220" t="s">
        <v>741</v>
      </c>
      <c r="F120" s="221" t="s">
        <v>742</v>
      </c>
      <c r="G120" s="222" t="s">
        <v>181</v>
      </c>
      <c r="H120" s="223">
        <v>14</v>
      </c>
      <c r="I120" s="224"/>
      <c r="J120" s="225">
        <f>ROUND(I120*H120,2)</f>
        <v>0</v>
      </c>
      <c r="K120" s="221" t="s">
        <v>679</v>
      </c>
      <c r="L120" s="44"/>
      <c r="M120" s="226" t="s">
        <v>79</v>
      </c>
      <c r="N120" s="227" t="s">
        <v>51</v>
      </c>
      <c r="O120" s="80"/>
      <c r="P120" s="228">
        <f>O120*H120</f>
        <v>0</v>
      </c>
      <c r="Q120" s="228">
        <v>0.00019000000000000001</v>
      </c>
      <c r="R120" s="228">
        <f>Q120*H120</f>
        <v>0.00266</v>
      </c>
      <c r="S120" s="228">
        <v>0</v>
      </c>
      <c r="T120" s="229">
        <f>S120*H120</f>
        <v>0</v>
      </c>
      <c r="AR120" s="17" t="s">
        <v>256</v>
      </c>
      <c r="AT120" s="17" t="s">
        <v>160</v>
      </c>
      <c r="AU120" s="17" t="s">
        <v>90</v>
      </c>
      <c r="AY120" s="17" t="s">
        <v>158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17" t="s">
        <v>88</v>
      </c>
      <c r="BK120" s="230">
        <f>ROUND(I120*H120,2)</f>
        <v>0</v>
      </c>
      <c r="BL120" s="17" t="s">
        <v>256</v>
      </c>
      <c r="BM120" s="17" t="s">
        <v>1380</v>
      </c>
    </row>
    <row r="121" s="1" customFormat="1" ht="16.5" customHeight="1">
      <c r="B121" s="39"/>
      <c r="C121" s="219" t="s">
        <v>324</v>
      </c>
      <c r="D121" s="219" t="s">
        <v>160</v>
      </c>
      <c r="E121" s="220" t="s">
        <v>744</v>
      </c>
      <c r="F121" s="221" t="s">
        <v>745</v>
      </c>
      <c r="G121" s="222" t="s">
        <v>181</v>
      </c>
      <c r="H121" s="223">
        <v>14</v>
      </c>
      <c r="I121" s="224"/>
      <c r="J121" s="225">
        <f>ROUND(I121*H121,2)</f>
        <v>0</v>
      </c>
      <c r="K121" s="221" t="s">
        <v>679</v>
      </c>
      <c r="L121" s="44"/>
      <c r="M121" s="226" t="s">
        <v>79</v>
      </c>
      <c r="N121" s="227" t="s">
        <v>51</v>
      </c>
      <c r="O121" s="80"/>
      <c r="P121" s="228">
        <f>O121*H121</f>
        <v>0</v>
      </c>
      <c r="Q121" s="228">
        <v>1.0000000000000001E-05</v>
      </c>
      <c r="R121" s="228">
        <f>Q121*H121</f>
        <v>0.00014000000000000002</v>
      </c>
      <c r="S121" s="228">
        <v>0</v>
      </c>
      <c r="T121" s="229">
        <f>S121*H121</f>
        <v>0</v>
      </c>
      <c r="AR121" s="17" t="s">
        <v>256</v>
      </c>
      <c r="AT121" s="17" t="s">
        <v>160</v>
      </c>
      <c r="AU121" s="17" t="s">
        <v>90</v>
      </c>
      <c r="AY121" s="17" t="s">
        <v>158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88</v>
      </c>
      <c r="BK121" s="230">
        <f>ROUND(I121*H121,2)</f>
        <v>0</v>
      </c>
      <c r="BL121" s="17" t="s">
        <v>256</v>
      </c>
      <c r="BM121" s="17" t="s">
        <v>1381</v>
      </c>
    </row>
    <row r="122" s="1" customFormat="1" ht="22.5" customHeight="1">
      <c r="B122" s="39"/>
      <c r="C122" s="219" t="s">
        <v>328</v>
      </c>
      <c r="D122" s="219" t="s">
        <v>160</v>
      </c>
      <c r="E122" s="220" t="s">
        <v>1382</v>
      </c>
      <c r="F122" s="221" t="s">
        <v>1383</v>
      </c>
      <c r="G122" s="222" t="s">
        <v>207</v>
      </c>
      <c r="H122" s="223">
        <v>0.035000000000000003</v>
      </c>
      <c r="I122" s="224"/>
      <c r="J122" s="225">
        <f>ROUND(I122*H122,2)</f>
        <v>0</v>
      </c>
      <c r="K122" s="221" t="s">
        <v>679</v>
      </c>
      <c r="L122" s="44"/>
      <c r="M122" s="226" t="s">
        <v>79</v>
      </c>
      <c r="N122" s="227" t="s">
        <v>51</v>
      </c>
      <c r="O122" s="80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AR122" s="17" t="s">
        <v>256</v>
      </c>
      <c r="AT122" s="17" t="s">
        <v>160</v>
      </c>
      <c r="AU122" s="17" t="s">
        <v>90</v>
      </c>
      <c r="AY122" s="17" t="s">
        <v>158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88</v>
      </c>
      <c r="BK122" s="230">
        <f>ROUND(I122*H122,2)</f>
        <v>0</v>
      </c>
      <c r="BL122" s="17" t="s">
        <v>256</v>
      </c>
      <c r="BM122" s="17" t="s">
        <v>1384</v>
      </c>
    </row>
    <row r="123" s="11" customFormat="1" ht="22.8" customHeight="1">
      <c r="B123" s="203"/>
      <c r="C123" s="204"/>
      <c r="D123" s="205" t="s">
        <v>80</v>
      </c>
      <c r="E123" s="217" t="s">
        <v>757</v>
      </c>
      <c r="F123" s="217" t="s">
        <v>758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SUM(P124:P131)</f>
        <v>0</v>
      </c>
      <c r="Q123" s="211"/>
      <c r="R123" s="212">
        <f>SUM(R124:R131)</f>
        <v>0.038880000000000005</v>
      </c>
      <c r="S123" s="211"/>
      <c r="T123" s="213">
        <f>SUM(T124:T131)</f>
        <v>0.10732</v>
      </c>
      <c r="AR123" s="214" t="s">
        <v>90</v>
      </c>
      <c r="AT123" s="215" t="s">
        <v>80</v>
      </c>
      <c r="AU123" s="215" t="s">
        <v>88</v>
      </c>
      <c r="AY123" s="214" t="s">
        <v>158</v>
      </c>
      <c r="BK123" s="216">
        <f>SUM(BK124:BK131)</f>
        <v>0</v>
      </c>
    </row>
    <row r="124" s="1" customFormat="1" ht="16.5" customHeight="1">
      <c r="B124" s="39"/>
      <c r="C124" s="219" t="s">
        <v>332</v>
      </c>
      <c r="D124" s="219" t="s">
        <v>160</v>
      </c>
      <c r="E124" s="220" t="s">
        <v>1385</v>
      </c>
      <c r="F124" s="221" t="s">
        <v>1386</v>
      </c>
      <c r="G124" s="222" t="s">
        <v>721</v>
      </c>
      <c r="H124" s="223">
        <v>2</v>
      </c>
      <c r="I124" s="224"/>
      <c r="J124" s="225">
        <f>ROUND(I124*H124,2)</f>
        <v>0</v>
      </c>
      <c r="K124" s="221" t="s">
        <v>679</v>
      </c>
      <c r="L124" s="44"/>
      <c r="M124" s="226" t="s">
        <v>79</v>
      </c>
      <c r="N124" s="227" t="s">
        <v>51</v>
      </c>
      <c r="O124" s="80"/>
      <c r="P124" s="228">
        <f>O124*H124</f>
        <v>0</v>
      </c>
      <c r="Q124" s="228">
        <v>0</v>
      </c>
      <c r="R124" s="228">
        <f>Q124*H124</f>
        <v>0</v>
      </c>
      <c r="S124" s="228">
        <v>0.034200000000000001</v>
      </c>
      <c r="T124" s="229">
        <f>S124*H124</f>
        <v>0.068400000000000002</v>
      </c>
      <c r="AR124" s="17" t="s">
        <v>256</v>
      </c>
      <c r="AT124" s="17" t="s">
        <v>160</v>
      </c>
      <c r="AU124" s="17" t="s">
        <v>90</v>
      </c>
      <c r="AY124" s="17" t="s">
        <v>158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88</v>
      </c>
      <c r="BK124" s="230">
        <f>ROUND(I124*H124,2)</f>
        <v>0</v>
      </c>
      <c r="BL124" s="17" t="s">
        <v>256</v>
      </c>
      <c r="BM124" s="17" t="s">
        <v>1387</v>
      </c>
    </row>
    <row r="125" s="1" customFormat="1" ht="16.5" customHeight="1">
      <c r="B125" s="39"/>
      <c r="C125" s="219" t="s">
        <v>338</v>
      </c>
      <c r="D125" s="219" t="s">
        <v>160</v>
      </c>
      <c r="E125" s="220" t="s">
        <v>1388</v>
      </c>
      <c r="F125" s="221" t="s">
        <v>1389</v>
      </c>
      <c r="G125" s="222" t="s">
        <v>721</v>
      </c>
      <c r="H125" s="223">
        <v>1</v>
      </c>
      <c r="I125" s="224"/>
      <c r="J125" s="225">
        <f>ROUND(I125*H125,2)</f>
        <v>0</v>
      </c>
      <c r="K125" s="221" t="s">
        <v>679</v>
      </c>
      <c r="L125" s="44"/>
      <c r="M125" s="226" t="s">
        <v>79</v>
      </c>
      <c r="N125" s="227" t="s">
        <v>51</v>
      </c>
      <c r="O125" s="80"/>
      <c r="P125" s="228">
        <f>O125*H125</f>
        <v>0</v>
      </c>
      <c r="Q125" s="228">
        <v>0.016969999999999999</v>
      </c>
      <c r="R125" s="228">
        <f>Q125*H125</f>
        <v>0.016969999999999999</v>
      </c>
      <c r="S125" s="228">
        <v>0</v>
      </c>
      <c r="T125" s="229">
        <f>S125*H125</f>
        <v>0</v>
      </c>
      <c r="AR125" s="17" t="s">
        <v>256</v>
      </c>
      <c r="AT125" s="17" t="s">
        <v>160</v>
      </c>
      <c r="AU125" s="17" t="s">
        <v>90</v>
      </c>
      <c r="AY125" s="17" t="s">
        <v>158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88</v>
      </c>
      <c r="BK125" s="230">
        <f>ROUND(I125*H125,2)</f>
        <v>0</v>
      </c>
      <c r="BL125" s="17" t="s">
        <v>256</v>
      </c>
      <c r="BM125" s="17" t="s">
        <v>1390</v>
      </c>
    </row>
    <row r="126" s="1" customFormat="1" ht="16.5" customHeight="1">
      <c r="B126" s="39"/>
      <c r="C126" s="219" t="s">
        <v>297</v>
      </c>
      <c r="D126" s="219" t="s">
        <v>160</v>
      </c>
      <c r="E126" s="220" t="s">
        <v>1391</v>
      </c>
      <c r="F126" s="221" t="s">
        <v>1392</v>
      </c>
      <c r="G126" s="222" t="s">
        <v>721</v>
      </c>
      <c r="H126" s="223">
        <v>2</v>
      </c>
      <c r="I126" s="224"/>
      <c r="J126" s="225">
        <f>ROUND(I126*H126,2)</f>
        <v>0</v>
      </c>
      <c r="K126" s="221" t="s">
        <v>679</v>
      </c>
      <c r="L126" s="44"/>
      <c r="M126" s="226" t="s">
        <v>79</v>
      </c>
      <c r="N126" s="227" t="s">
        <v>51</v>
      </c>
      <c r="O126" s="80"/>
      <c r="P126" s="228">
        <f>O126*H126</f>
        <v>0</v>
      </c>
      <c r="Q126" s="228">
        <v>0</v>
      </c>
      <c r="R126" s="228">
        <f>Q126*H126</f>
        <v>0</v>
      </c>
      <c r="S126" s="228">
        <v>0.019460000000000002</v>
      </c>
      <c r="T126" s="229">
        <f>S126*H126</f>
        <v>0.038920000000000003</v>
      </c>
      <c r="AR126" s="17" t="s">
        <v>256</v>
      </c>
      <c r="AT126" s="17" t="s">
        <v>160</v>
      </c>
      <c r="AU126" s="17" t="s">
        <v>90</v>
      </c>
      <c r="AY126" s="17" t="s">
        <v>158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88</v>
      </c>
      <c r="BK126" s="230">
        <f>ROUND(I126*H126,2)</f>
        <v>0</v>
      </c>
      <c r="BL126" s="17" t="s">
        <v>256</v>
      </c>
      <c r="BM126" s="17" t="s">
        <v>1393</v>
      </c>
    </row>
    <row r="127" s="1" customFormat="1" ht="16.5" customHeight="1">
      <c r="B127" s="39"/>
      <c r="C127" s="219" t="s">
        <v>347</v>
      </c>
      <c r="D127" s="219" t="s">
        <v>160</v>
      </c>
      <c r="E127" s="220" t="s">
        <v>1394</v>
      </c>
      <c r="F127" s="221" t="s">
        <v>1395</v>
      </c>
      <c r="G127" s="222" t="s">
        <v>721</v>
      </c>
      <c r="H127" s="223">
        <v>1</v>
      </c>
      <c r="I127" s="224"/>
      <c r="J127" s="225">
        <f>ROUND(I127*H127,2)</f>
        <v>0</v>
      </c>
      <c r="K127" s="221" t="s">
        <v>679</v>
      </c>
      <c r="L127" s="44"/>
      <c r="M127" s="226" t="s">
        <v>79</v>
      </c>
      <c r="N127" s="227" t="s">
        <v>51</v>
      </c>
      <c r="O127" s="80"/>
      <c r="P127" s="228">
        <f>O127*H127</f>
        <v>0</v>
      </c>
      <c r="Q127" s="228">
        <v>0.019210000000000001</v>
      </c>
      <c r="R127" s="228">
        <f>Q127*H127</f>
        <v>0.019210000000000001</v>
      </c>
      <c r="S127" s="228">
        <v>0</v>
      </c>
      <c r="T127" s="229">
        <f>S127*H127</f>
        <v>0</v>
      </c>
      <c r="AR127" s="17" t="s">
        <v>256</v>
      </c>
      <c r="AT127" s="17" t="s">
        <v>160</v>
      </c>
      <c r="AU127" s="17" t="s">
        <v>90</v>
      </c>
      <c r="AY127" s="17" t="s">
        <v>158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88</v>
      </c>
      <c r="BK127" s="230">
        <f>ROUND(I127*H127,2)</f>
        <v>0</v>
      </c>
      <c r="BL127" s="17" t="s">
        <v>256</v>
      </c>
      <c r="BM127" s="17" t="s">
        <v>1396</v>
      </c>
    </row>
    <row r="128" s="1" customFormat="1" ht="16.5" customHeight="1">
      <c r="B128" s="39"/>
      <c r="C128" s="219" t="s">
        <v>351</v>
      </c>
      <c r="D128" s="219" t="s">
        <v>160</v>
      </c>
      <c r="E128" s="220" t="s">
        <v>1397</v>
      </c>
      <c r="F128" s="221" t="s">
        <v>763</v>
      </c>
      <c r="G128" s="222" t="s">
        <v>721</v>
      </c>
      <c r="H128" s="223">
        <v>1</v>
      </c>
      <c r="I128" s="224"/>
      <c r="J128" s="225">
        <f>ROUND(I128*H128,2)</f>
        <v>0</v>
      </c>
      <c r="K128" s="221" t="s">
        <v>679</v>
      </c>
      <c r="L128" s="44"/>
      <c r="M128" s="226" t="s">
        <v>79</v>
      </c>
      <c r="N128" s="227" t="s">
        <v>51</v>
      </c>
      <c r="O128" s="80"/>
      <c r="P128" s="228">
        <f>O128*H128</f>
        <v>0</v>
      </c>
      <c r="Q128" s="228">
        <v>0.0018400000000000001</v>
      </c>
      <c r="R128" s="228">
        <f>Q128*H128</f>
        <v>0.0018400000000000001</v>
      </c>
      <c r="S128" s="228">
        <v>0</v>
      </c>
      <c r="T128" s="229">
        <f>S128*H128</f>
        <v>0</v>
      </c>
      <c r="AR128" s="17" t="s">
        <v>256</v>
      </c>
      <c r="AT128" s="17" t="s">
        <v>160</v>
      </c>
      <c r="AU128" s="17" t="s">
        <v>90</v>
      </c>
      <c r="AY128" s="17" t="s">
        <v>158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88</v>
      </c>
      <c r="BK128" s="230">
        <f>ROUND(I128*H128,2)</f>
        <v>0</v>
      </c>
      <c r="BL128" s="17" t="s">
        <v>256</v>
      </c>
      <c r="BM128" s="17" t="s">
        <v>1398</v>
      </c>
    </row>
    <row r="129" s="1" customFormat="1" ht="16.5" customHeight="1">
      <c r="B129" s="39"/>
      <c r="C129" s="219" t="s">
        <v>355</v>
      </c>
      <c r="D129" s="219" t="s">
        <v>160</v>
      </c>
      <c r="E129" s="220" t="s">
        <v>765</v>
      </c>
      <c r="F129" s="221" t="s">
        <v>766</v>
      </c>
      <c r="G129" s="222" t="s">
        <v>341</v>
      </c>
      <c r="H129" s="223">
        <v>1</v>
      </c>
      <c r="I129" s="224"/>
      <c r="J129" s="225">
        <f>ROUND(I129*H129,2)</f>
        <v>0</v>
      </c>
      <c r="K129" s="221" t="s">
        <v>679</v>
      </c>
      <c r="L129" s="44"/>
      <c r="M129" s="226" t="s">
        <v>79</v>
      </c>
      <c r="N129" s="227" t="s">
        <v>51</v>
      </c>
      <c r="O129" s="80"/>
      <c r="P129" s="228">
        <f>O129*H129</f>
        <v>0</v>
      </c>
      <c r="Q129" s="228">
        <v>0.00024000000000000001</v>
      </c>
      <c r="R129" s="228">
        <f>Q129*H129</f>
        <v>0.00024000000000000001</v>
      </c>
      <c r="S129" s="228">
        <v>0</v>
      </c>
      <c r="T129" s="229">
        <f>S129*H129</f>
        <v>0</v>
      </c>
      <c r="AR129" s="17" t="s">
        <v>256</v>
      </c>
      <c r="AT129" s="17" t="s">
        <v>160</v>
      </c>
      <c r="AU129" s="17" t="s">
        <v>90</v>
      </c>
      <c r="AY129" s="17" t="s">
        <v>158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88</v>
      </c>
      <c r="BK129" s="230">
        <f>ROUND(I129*H129,2)</f>
        <v>0</v>
      </c>
      <c r="BL129" s="17" t="s">
        <v>256</v>
      </c>
      <c r="BM129" s="17" t="s">
        <v>1399</v>
      </c>
    </row>
    <row r="130" s="1" customFormat="1" ht="16.5" customHeight="1">
      <c r="B130" s="39"/>
      <c r="C130" s="219" t="s">
        <v>359</v>
      </c>
      <c r="D130" s="219" t="s">
        <v>160</v>
      </c>
      <c r="E130" s="220" t="s">
        <v>1400</v>
      </c>
      <c r="F130" s="221" t="s">
        <v>1401</v>
      </c>
      <c r="G130" s="222" t="s">
        <v>341</v>
      </c>
      <c r="H130" s="223">
        <v>2</v>
      </c>
      <c r="I130" s="224"/>
      <c r="J130" s="225">
        <f>ROUND(I130*H130,2)</f>
        <v>0</v>
      </c>
      <c r="K130" s="221" t="s">
        <v>679</v>
      </c>
      <c r="L130" s="44"/>
      <c r="M130" s="226" t="s">
        <v>79</v>
      </c>
      <c r="N130" s="227" t="s">
        <v>51</v>
      </c>
      <c r="O130" s="80"/>
      <c r="P130" s="228">
        <f>O130*H130</f>
        <v>0</v>
      </c>
      <c r="Q130" s="228">
        <v>0.00031</v>
      </c>
      <c r="R130" s="228">
        <f>Q130*H130</f>
        <v>0.00062</v>
      </c>
      <c r="S130" s="228">
        <v>0</v>
      </c>
      <c r="T130" s="229">
        <f>S130*H130</f>
        <v>0</v>
      </c>
      <c r="AR130" s="17" t="s">
        <v>256</v>
      </c>
      <c r="AT130" s="17" t="s">
        <v>160</v>
      </c>
      <c r="AU130" s="17" t="s">
        <v>90</v>
      </c>
      <c r="AY130" s="17" t="s">
        <v>158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88</v>
      </c>
      <c r="BK130" s="230">
        <f>ROUND(I130*H130,2)</f>
        <v>0</v>
      </c>
      <c r="BL130" s="17" t="s">
        <v>256</v>
      </c>
      <c r="BM130" s="17" t="s">
        <v>1402</v>
      </c>
    </row>
    <row r="131" s="1" customFormat="1" ht="22.5" customHeight="1">
      <c r="B131" s="39"/>
      <c r="C131" s="219" t="s">
        <v>363</v>
      </c>
      <c r="D131" s="219" t="s">
        <v>160</v>
      </c>
      <c r="E131" s="220" t="s">
        <v>1403</v>
      </c>
      <c r="F131" s="221" t="s">
        <v>1404</v>
      </c>
      <c r="G131" s="222" t="s">
        <v>207</v>
      </c>
      <c r="H131" s="223">
        <v>0.039</v>
      </c>
      <c r="I131" s="224"/>
      <c r="J131" s="225">
        <f>ROUND(I131*H131,2)</f>
        <v>0</v>
      </c>
      <c r="K131" s="221" t="s">
        <v>679</v>
      </c>
      <c r="L131" s="44"/>
      <c r="M131" s="226" t="s">
        <v>79</v>
      </c>
      <c r="N131" s="227" t="s">
        <v>51</v>
      </c>
      <c r="O131" s="8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AR131" s="17" t="s">
        <v>256</v>
      </c>
      <c r="AT131" s="17" t="s">
        <v>160</v>
      </c>
      <c r="AU131" s="17" t="s">
        <v>90</v>
      </c>
      <c r="AY131" s="17" t="s">
        <v>158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88</v>
      </c>
      <c r="BK131" s="230">
        <f>ROUND(I131*H131,2)</f>
        <v>0</v>
      </c>
      <c r="BL131" s="17" t="s">
        <v>256</v>
      </c>
      <c r="BM131" s="17" t="s">
        <v>1405</v>
      </c>
    </row>
    <row r="132" s="11" customFormat="1" ht="25.92" customHeight="1">
      <c r="B132" s="203"/>
      <c r="C132" s="204"/>
      <c r="D132" s="205" t="s">
        <v>80</v>
      </c>
      <c r="E132" s="206" t="s">
        <v>771</v>
      </c>
      <c r="F132" s="206" t="s">
        <v>772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</f>
        <v>0</v>
      </c>
      <c r="Q132" s="211"/>
      <c r="R132" s="212">
        <f>R133</f>
        <v>0</v>
      </c>
      <c r="S132" s="211"/>
      <c r="T132" s="213">
        <f>T133</f>
        <v>0</v>
      </c>
      <c r="AR132" s="214" t="s">
        <v>100</v>
      </c>
      <c r="AT132" s="215" t="s">
        <v>80</v>
      </c>
      <c r="AU132" s="215" t="s">
        <v>81</v>
      </c>
      <c r="AY132" s="214" t="s">
        <v>158</v>
      </c>
      <c r="BK132" s="216">
        <f>BK133</f>
        <v>0</v>
      </c>
    </row>
    <row r="133" s="1" customFormat="1" ht="16.5" customHeight="1">
      <c r="B133" s="39"/>
      <c r="C133" s="219" t="s">
        <v>367</v>
      </c>
      <c r="D133" s="219" t="s">
        <v>160</v>
      </c>
      <c r="E133" s="220" t="s">
        <v>773</v>
      </c>
      <c r="F133" s="221" t="s">
        <v>774</v>
      </c>
      <c r="G133" s="222" t="s">
        <v>752</v>
      </c>
      <c r="H133" s="223">
        <v>8</v>
      </c>
      <c r="I133" s="224"/>
      <c r="J133" s="225">
        <f>ROUND(I133*H133,2)</f>
        <v>0</v>
      </c>
      <c r="K133" s="221" t="s">
        <v>679</v>
      </c>
      <c r="L133" s="44"/>
      <c r="M133" s="278" t="s">
        <v>79</v>
      </c>
      <c r="N133" s="279" t="s">
        <v>51</v>
      </c>
      <c r="O133" s="280"/>
      <c r="P133" s="281">
        <f>O133*H133</f>
        <v>0</v>
      </c>
      <c r="Q133" s="281">
        <v>0</v>
      </c>
      <c r="R133" s="281">
        <f>Q133*H133</f>
        <v>0</v>
      </c>
      <c r="S133" s="281">
        <v>0</v>
      </c>
      <c r="T133" s="282">
        <f>S133*H133</f>
        <v>0</v>
      </c>
      <c r="AR133" s="17" t="s">
        <v>775</v>
      </c>
      <c r="AT133" s="17" t="s">
        <v>160</v>
      </c>
      <c r="AU133" s="17" t="s">
        <v>88</v>
      </c>
      <c r="AY133" s="17" t="s">
        <v>158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88</v>
      </c>
      <c r="BK133" s="230">
        <f>ROUND(I133*H133,2)</f>
        <v>0</v>
      </c>
      <c r="BL133" s="17" t="s">
        <v>775</v>
      </c>
      <c r="BM133" s="17" t="s">
        <v>1406</v>
      </c>
    </row>
    <row r="134" s="1" customFormat="1" ht="6.96" customHeight="1">
      <c r="B134" s="58"/>
      <c r="C134" s="59"/>
      <c r="D134" s="59"/>
      <c r="E134" s="59"/>
      <c r="F134" s="59"/>
      <c r="G134" s="59"/>
      <c r="H134" s="59"/>
      <c r="I134" s="170"/>
      <c r="J134" s="59"/>
      <c r="K134" s="59"/>
      <c r="L134" s="44"/>
    </row>
  </sheetData>
  <sheetProtection sheet="1" autoFilter="0" formatColumns="0" formatRows="0" objects="1" scenarios="1" spinCount="100000" saltValue="mO03ZoSxgCDJzd69UWYnSgZEna5o/Hi/E6AvvVvoHM3H+CW+t9XIxrUSR38krrsXQcGpog5BhKR3F65IK21gUA==" hashValue="xpLFpLC21Dy+8cultwZ1dErCN1OV4/fY1i9+9/MkikCTKfb1yfnV3zsHLpaz9mzY21Z7ZWq9+cfX3foMEE4fDw==" algorithmName="SHA-512" password="CC35"/>
  <autoFilter ref="C89:K13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KANCELAR1\spravce1</dc:creator>
  <cp:lastModifiedBy>KANCELAR1\spravce1</cp:lastModifiedBy>
  <dcterms:created xsi:type="dcterms:W3CDTF">2020-11-17T06:51:32Z</dcterms:created>
  <dcterms:modified xsi:type="dcterms:W3CDTF">2020-11-17T06:51:59Z</dcterms:modified>
</cp:coreProperties>
</file>